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firstSheet="1" activeTab="1"/>
  </bookViews>
  <sheets>
    <sheet name="COVER PAGE" sheetId="1" r:id="rId1"/>
    <sheet name="SPEC" sheetId="2" r:id="rId2"/>
    <sheet name="MEASUREMENT" sheetId="3" r:id="rId3"/>
    <sheet name="BOM" sheetId="4" r:id="rId4"/>
    <sheet name="SEAM CONSTRUCTION" sheetId="5" r:id="rId5"/>
    <sheet name="GENERAL CONSTRUCTION(A)" sheetId="6" r:id="rId6"/>
    <sheet name="LABEL &amp; SHIPPING" sheetId="7" r:id="rId7"/>
    <sheet name="FIT COMMENTS" sheetId="8" r:id="rId8"/>
  </sheets>
  <definedNames>
    <definedName name="ApprovalStatus_Cover">'COVER PAGE'!$M$6</definedName>
    <definedName name="CMStatus_BOM" localSheetId="3">'BOM'!$B$15</definedName>
    <definedName name="CMStatus_BOM">#REF!</definedName>
    <definedName name="ContentName_1">'LABEL &amp; SHIPPING'!$C$4</definedName>
    <definedName name="ContentName_2">'LABEL &amp; SHIPPING'!$C$5</definedName>
    <definedName name="ContentName_3">'LABEL &amp; SHIPPING'!$C$6</definedName>
    <definedName name="ContentName_4">'LABEL &amp; SHIPPING'!$C$7</definedName>
    <definedName name="ContentName_5">'LABEL &amp; SHIPPING'!$C$8</definedName>
    <definedName name="ContentValue_1">'LABEL &amp; SHIPPING'!$D$4</definedName>
    <definedName name="ContentValue_2">'LABEL &amp; SHIPPING'!$D$5</definedName>
    <definedName name="ContentValue_3">'LABEL &amp; SHIPPING'!$D$6</definedName>
    <definedName name="ContentValue_4">'LABEL &amp; SHIPPING'!$D$7</definedName>
    <definedName name="ContentValue_5">'LABEL &amp; SHIPPING'!$D$8</definedName>
    <definedName name="CutInstruction_FitComments">'FIT COMMENTS'!$C$11</definedName>
    <definedName name="CutInstruction_Measurement">'MEASUREMENT'!$C$11</definedName>
    <definedName name="CutInstruction_Pattern">#REF!</definedName>
    <definedName name="Div_BOM" localSheetId="3">'BOM'!$E$1:$K$1</definedName>
    <definedName name="Div_BOM">#REF!</definedName>
    <definedName name="Div_ConstructionInfo">'SEAM CONSTRUCTION'!$F$1:$P$1</definedName>
    <definedName name="Div_Cover">'COVER PAGE'!$D$1:$J$1</definedName>
    <definedName name="Div_FitComments">'FIT COMMENTS'!$C$1:$I$1</definedName>
    <definedName name="Div_GeneralConstruction">'GENERAL CONSTRUCTION(A)'!$F$1:$P$1</definedName>
    <definedName name="Div_Grading">#REF!</definedName>
    <definedName name="Div_LabelShipping">'LABEL &amp; SHIPPING'!$D$1:$I$1</definedName>
    <definedName name="Div_Measurement">'MEASUREMENT'!$F$1:$O$1</definedName>
    <definedName name="Div_Pattern">#REF!</definedName>
    <definedName name="Div_Spec">'SPEC'!$E$1:$O$1</definedName>
    <definedName name="Div_TechSketch">#REF!</definedName>
    <definedName name="Fabric_BOM" localSheetId="3">'BOM'!$B$9</definedName>
    <definedName name="Fabric_BOM">#REF!</definedName>
    <definedName name="Fabric_ConstructionInfo">'SEAM CONSTRUCTION'!$B$8</definedName>
    <definedName name="Fabric_Cover">'COVER PAGE'!$B$8</definedName>
    <definedName name="Fabric_Direction" localSheetId="6">#REF!</definedName>
    <definedName name="Fabric_FitComments">'FIT COMMENTS'!$C$9</definedName>
    <definedName name="Fabric_GeneralConstruction">'GENERAL CONSTRUCTION(A)'!$B$8</definedName>
    <definedName name="Fabric_Grading">#REF!</definedName>
    <definedName name="Fabric_LabelShipping">'LABEL &amp; SHIPPING'!$B$10</definedName>
    <definedName name="Fabric_Measurement">'MEASUREMENT'!$C$9</definedName>
    <definedName name="Fabric_Pattern">#REF!</definedName>
    <definedName name="Fabric_Spec">'SPEC'!$B$9</definedName>
    <definedName name="Fabric_TechSketch">#REF!</definedName>
    <definedName name="FabricDirection_TechSketch">#REF!</definedName>
    <definedName name="FabricWidth_BOM" localSheetId="3">'BOM'!$B$11</definedName>
    <definedName name="FabricWidth_BOM">#REF!</definedName>
    <definedName name="FabricWidth_Cover">'COVER PAGE'!$I$6</definedName>
    <definedName name="FabricWidth_FitComments">'FIT COMMENTS'!$C$10</definedName>
    <definedName name="FabricWidth_Grading">#REF!</definedName>
    <definedName name="FabricWidth_LabelShipping">'LABEL &amp; SHIPPING'!$B$12</definedName>
    <definedName name="FabricWidth_Measurement">'MEASUREMENT'!$C$10</definedName>
    <definedName name="FabricWidth_Pattern">#REF!</definedName>
    <definedName name="FabricWidth_Spec">'SPEC'!$B$11</definedName>
    <definedName name="FabricWidth_TechSketch">#REF!</definedName>
    <definedName name="Factory_BOM" localSheetId="3">'BOM'!$B$13</definedName>
    <definedName name="Factory_BOM">#REF!</definedName>
    <definedName name="Factory_Cover">'COVER PAGE'!$I$8</definedName>
    <definedName name="Factory_Grading">#REF!</definedName>
    <definedName name="Factory_LabelShipping">'LABEL &amp; SHIPPING'!$B$14</definedName>
    <definedName name="Factory_Spec">'SPEC'!$B$13</definedName>
    <definedName name="Factory_TechSketch">#REF!</definedName>
    <definedName name="Fit_comments">'FIT COMMENTS'!$A$18:$R$55</definedName>
    <definedName name="FitNotes_Images">#REF!</definedName>
    <definedName name="FitNotes_Images_Text">#REF!</definedName>
    <definedName name="LeftHeader_BOM" localSheetId="3">'BOM'!$A$1</definedName>
    <definedName name="LeftHeader_BOM">#REF!</definedName>
    <definedName name="LeftHeader_ConstructionInfo">'SEAM CONSTRUCTION'!$A$1</definedName>
    <definedName name="LeftHeader_Cover">'COVER PAGE'!$A$1</definedName>
    <definedName name="LeftHeader_FitComments">'FIT COMMENTS'!$A$1</definedName>
    <definedName name="LeftHeader_GeneralConstruction">'GENERAL CONSTRUCTION(A)'!$A$1</definedName>
    <definedName name="LeftHeader_Grading">#REF!</definedName>
    <definedName name="LeftHeader_LabelShipping">'LABEL &amp; SHIPPING'!$A$1</definedName>
    <definedName name="LeftHeader_Measurement">'MEASUREMENT'!$A$1</definedName>
    <definedName name="LeftHeader_Pattern">#REF!</definedName>
    <definedName name="LeftHeader_Spec">'SPEC'!$A$1</definedName>
    <definedName name="LeftHeader_TechSketch">#REF!</definedName>
    <definedName name="Macro1">#REF!</definedName>
    <definedName name="Measurement">'MEASUREMENT'!$A$18:$R$55</definedName>
    <definedName name="Mill_BOM" localSheetId="3">'BOM'!$B$12</definedName>
    <definedName name="Mill_BOM">#REF!</definedName>
    <definedName name="Mill_Cover">'COVER PAGE'!$I$7</definedName>
    <definedName name="Mill_Grading">#REF!</definedName>
    <definedName name="Mill_LabelShipping">'LABEL &amp; SHIPPING'!$B$13</definedName>
    <definedName name="Mill_Spec">'SPEC'!$B$12</definedName>
    <definedName name="Mill_TechSketch">#REF!</definedName>
    <definedName name="part_001">'SEAM CONSTRUCTION'!$A$12:$F$17</definedName>
    <definedName name="part_002">#REF!,#REF!</definedName>
    <definedName name="part_004">'SPEC'!$J$7:$O$10</definedName>
    <definedName name="part_009_Images">'GENERAL CONSTRUCTION(A)'!$A$58:$F$69,'GENERAL CONSTRUCTION(A)'!$H$58:$N$69,'GENERAL CONSTRUCTION(A)'!$P$58:$V$69</definedName>
    <definedName name="part_009_text">'GENERAL CONSTRUCTION(A)'!$A$70:$F$74,'GENERAL CONSTRUCTION(A)'!$H$70:$N$74,'GENERAL CONSTRUCTION(A)'!$P$70:$V$74</definedName>
    <definedName name="part_010">#REF!</definedName>
    <definedName name="part_011_Images">'SPEC'!$A$43:$E$53,'SPEC'!$F$43:$M$53,'SPEC'!$N$43:$S$53</definedName>
    <definedName name="part_011_text">'SPEC'!$A$54:$E$58,'SPEC'!$F$54:$M$58,'SPEC'!$N$54:$S$58</definedName>
    <definedName name="Part_012_Images">'LABEL &amp; SHIPPING'!$I$11:$L$21,'LABEL &amp; SHIPPING'!$I$25:$L$36</definedName>
    <definedName name="Part_012_Text">'LABEL &amp; SHIPPING'!$I$22:$L$24,'LABEL &amp; SHIPPING'!$I$37:$L$39</definedName>
    <definedName name="part_013">'COVER PAGE'!$A$46:$O$55</definedName>
    <definedName name="Part_014_Images">'LABEL &amp; SHIPPING'!$A$41:$D$52,'LABEL &amp; SHIPPING'!$E$41:$H$52,'LABEL &amp; SHIPPING'!$I$41:$L$52</definedName>
    <definedName name="Part_014_Text">'LABEL &amp; SHIPPING'!$A$53:$D$57,'LABEL &amp; SHIPPING'!$E$53:$H$57,'LABEL &amp; SHIPPING'!$I$53:$L$57</definedName>
    <definedName name="part_015_Images">'SEAM CONSTRUCTION'!$A$46:$F$57,'SEAM CONSTRUCTION'!$H$46:$N$57,'SEAM CONSTRUCTION'!$P$46:$V$57</definedName>
    <definedName name="part_015_text">'SEAM CONSTRUCTION'!$A$58:$F$62,'SEAM CONSTRUCTION'!$H$58:$N$62,'SEAM CONSTRUCTION'!$P$58:$V$62</definedName>
    <definedName name="part_022">'LABEL &amp; SHIPPING'!$A$16:$H$24</definedName>
    <definedName name="part_023">'LABEL &amp; SHIPPING'!$A$26:$H$40</definedName>
    <definedName name="part_052">#REF!</definedName>
    <definedName name="part_081">'FIT COMMENTS'!$K$18:$R$55</definedName>
    <definedName name="part_082_Images">#REF!:#REF!</definedName>
    <definedName name="part_082_text">#REF!</definedName>
    <definedName name="PatternDate_BOM" localSheetId="3">'BOM'!$B$4</definedName>
    <definedName name="PatternDate_BOM">#REF!</definedName>
    <definedName name="PatternDate_ConstructionInfo">'SEAM CONSTRUCTION'!$B$4</definedName>
    <definedName name="PatternDate_FitComments">'FIT COMMENTS'!$C$4</definedName>
    <definedName name="PatternDate_GeneralConstruction">'GENERAL CONSTRUCTION(A)'!$B$4</definedName>
    <definedName name="PatternDate_Grading">#REF!</definedName>
    <definedName name="PatternDate_LabelShipping">'LABEL &amp; SHIPPING'!$B$4</definedName>
    <definedName name="PatternDate_Measurement">'MEASUREMENT'!$C$4</definedName>
    <definedName name="PatternDate_Pattern">#REF!</definedName>
    <definedName name="PatternDate_Spec">'SPEC'!$B$4</definedName>
    <definedName name="PatternMaker_FitComments">'FIT COMMENTS'!$C$14</definedName>
    <definedName name="PatternMaker_Measurement">'MEASUREMENT'!$C$14</definedName>
    <definedName name="PatternMaker_Name" localSheetId="6">#REF!</definedName>
    <definedName name="PatternMaker_Pattern">#REF!</definedName>
    <definedName name="Placement_FitComments">'FIT COMMENTS'!$C$12</definedName>
    <definedName name="Placement_Measurement">'MEASUREMENT'!$C$12</definedName>
    <definedName name="Placement_Pattern">#REF!</definedName>
    <definedName name="PressingInstruction_FitComments">'FIT COMMENTS'!$C$13</definedName>
    <definedName name="PressingInstruction_Measurement">'MEASUREMENT'!$C$13</definedName>
    <definedName name="PressingInstruction_Pattern">#REF!</definedName>
    <definedName name="_xlnm.Print_Area" localSheetId="7">'FIT COMMENTS'!$A$1:$M$55</definedName>
    <definedName name="ProductContents_BOM" localSheetId="3">'BOM'!$B$10</definedName>
    <definedName name="ProductContents_BOM">#REF!</definedName>
    <definedName name="ProductContents_ConstructionInfo">'SEAM CONSTRUCTION'!$B$9</definedName>
    <definedName name="ProductContents_Cover">'COVER PAGE'!$I$5</definedName>
    <definedName name="ProductContents_GeneralConstruction">'GENERAL CONSTRUCTION(A)'!$B$9</definedName>
    <definedName name="ProductContents_Grading">#REF!</definedName>
    <definedName name="ProductContents_LabelShipping">'LABEL &amp; SHIPPING'!$B$11</definedName>
    <definedName name="ProductContents_Spec">'SPEC'!$B$10</definedName>
    <definedName name="ProductContents_TechSketch">#REF!</definedName>
    <definedName name="RevisedDate_BOM" localSheetId="3">'BOM'!$G$4</definedName>
    <definedName name="RevisedDate_BOM">#REF!</definedName>
    <definedName name="RevisedDate_ConstructionInfo">'SEAM CONSTRUCTION'!$J$4</definedName>
    <definedName name="RevisedDate_Cover">'COVER PAGE'!$O$9</definedName>
    <definedName name="RevisedDate_FitComments">'FIT COMMENTS'!$J$4</definedName>
    <definedName name="RevisedDate_GeneralConstruction">'GENERAL CONSTRUCTION(A)'!$J$4</definedName>
    <definedName name="RevisedDate_Grading">#REF!</definedName>
    <definedName name="RevisedDate_LabelShipping">'LABEL &amp; SHIPPING'!$B$5</definedName>
    <definedName name="RevisedDate_Measurement">'MEASUREMENT'!$J$4</definedName>
    <definedName name="RevisedDate_Pattern">#REF!</definedName>
    <definedName name="RevisedDate_Spec">'SPEC'!$J$4</definedName>
    <definedName name="RevisedDate_TechSketch">#REF!</definedName>
    <definedName name="RightHeader_BOM" localSheetId="3">'BOM'!$N$1</definedName>
    <definedName name="RightHeader_BOM">#REF!</definedName>
    <definedName name="RightHeader_ConstructionInfo">'SEAM CONSTRUCTION'!$V$1</definedName>
    <definedName name="RightHeader_Cover">'COVER PAGE'!$O$1</definedName>
    <definedName name="RightHeader_FitComments">'FIT COMMENTS'!$J$1:$L$1</definedName>
    <definedName name="RightHeader_GeneralConstruction">'GENERAL CONSTRUCTION(A)'!$V$1</definedName>
    <definedName name="RightHeader_Grading">#REF!</definedName>
    <definedName name="RightHeader_LabelShipping">'LABEL &amp; SHIPPING'!$L$1</definedName>
    <definedName name="RightHeader_Measurement">'MEASUREMENT'!$R$1</definedName>
    <definedName name="RightHeader_Pattern">#REF!</definedName>
    <definedName name="RightHeader_Spec">'SPEC'!$S$1</definedName>
    <definedName name="RightHeader_TechSketch">#REF!</definedName>
    <definedName name="SampleName_Cover">'COVER PAGE'!$M$5</definedName>
    <definedName name="SampleType_Cover">'COVER PAGE'!$B$9</definedName>
    <definedName name="Season_BOM" localSheetId="3">'BOM'!$B$5</definedName>
    <definedName name="Season_BOM">#REF!</definedName>
    <definedName name="Season_Cover">'COVER PAGE'!$B$4</definedName>
    <definedName name="Season_FitComments">'FIT COMMENTS'!$C$5</definedName>
    <definedName name="Season_Grading">#REF!</definedName>
    <definedName name="Season_LabelShipping">'LABEL &amp; SHIPPING'!$B$6</definedName>
    <definedName name="Season_Measurement">'MEASUREMENT'!$C$5</definedName>
    <definedName name="Season_Pattern">#REF!</definedName>
    <definedName name="Season_Spec">'SPEC'!$B$5</definedName>
    <definedName name="Season_TechSketch">#REF!</definedName>
    <definedName name="ShipGroup_BOM" localSheetId="3">'BOM'!$B$6</definedName>
    <definedName name="ShipGroup_BOM">#REF!</definedName>
    <definedName name="ShipGroup_ConstructionInfo">'SEAM CONSTRUCTION'!$B$5</definedName>
    <definedName name="ShipGroup_Cover">'COVER PAGE'!$B$5</definedName>
    <definedName name="ShipGroup_FitComments">'FIT COMMENTS'!$C$6</definedName>
    <definedName name="ShipGroup_GeneralConstruction">'GENERAL CONSTRUCTION(A)'!$B$5</definedName>
    <definedName name="ShipGroup_Grading">#REF!</definedName>
    <definedName name="ShipGroup_LabelShipping">'LABEL &amp; SHIPPING'!$B$7</definedName>
    <definedName name="ShipGroup_Measurement">'MEASUREMENT'!$C$6</definedName>
    <definedName name="ShipGroup_Pattern">#REF!</definedName>
    <definedName name="ShipGroup_SPEC">'SPEC'!$B$6</definedName>
    <definedName name="ShipGroup_TechSketch">#REF!</definedName>
    <definedName name="SketchName_BOM" localSheetId="3">'BOM'!$M$4</definedName>
    <definedName name="SketchName_BOM">#REF!</definedName>
    <definedName name="SketchName_ConstructionInfo">'SEAM CONSTRUCTION'!$Q$4</definedName>
    <definedName name="SketchName_FitComments">'FIT COMMENTS'!$H$5</definedName>
    <definedName name="SketchName_GeneralConstruction">'GENERAL CONSTRUCTION(A)'!$Q$4</definedName>
    <definedName name="SketchName_Grading">#REF!</definedName>
    <definedName name="SketchName_LabelShipping">'LABEL &amp; SHIPPING'!$J$4</definedName>
    <definedName name="SketchName_Measurement">'MEASUREMENT'!$M$5</definedName>
    <definedName name="SketchName_Pattern">#REF!</definedName>
    <definedName name="SketchName_Spec">'SPEC'!$P$4</definedName>
    <definedName name="SketchPic_BOM" localSheetId="3">'BOM'!$M$5:$N$9</definedName>
    <definedName name="SketchPic_BOM">#REF!</definedName>
    <definedName name="SketchPic_ConstructionInfo">'SEAM CONSTRUCTION'!$R$4:$V$9</definedName>
    <definedName name="SketchPic_Cover">'COVER PAGE'!$A$10:$O$40</definedName>
    <definedName name="SketchPic_FitComments">'FIT COMMENTS'!$I$6:$L$14</definedName>
    <definedName name="SketchPic_GeneralConstruction">'GENERAL CONSTRUCTION(A)'!$R$4:$V$9</definedName>
    <definedName name="SketchPic_Grading">#REF!</definedName>
    <definedName name="SketchPic_LabelShipping">'LABEL &amp; SHIPPING'!$K$4:$L$9</definedName>
    <definedName name="SketchPic_Measurement">'MEASUREMENT'!$N$6:$R$14</definedName>
    <definedName name="SketchPic_Pattern">#REF!</definedName>
    <definedName name="SketchPic_Spec">'SPEC'!$P$5:$S$10</definedName>
    <definedName name="SpecialInstructions_Cover">'COVER PAGE'!$J$4</definedName>
    <definedName name="Style_BOM" localSheetId="3">'BOM'!$B$7</definedName>
    <definedName name="Style_BOM">#REF!</definedName>
    <definedName name="Style_ConstructionInfo">'SEAM CONSTRUCTION'!$B$6</definedName>
    <definedName name="Style_Cover">'COVER PAGE'!$B$6</definedName>
    <definedName name="Style_FitComments">'FIT COMMENTS'!$C$7</definedName>
    <definedName name="Style_GeneralConstruction">'GENERAL CONSTRUCTION(A)'!$B$6</definedName>
    <definedName name="Style_Grading">#REF!</definedName>
    <definedName name="Style_LabelShipping">'LABEL &amp; SHIPPING'!$B$8</definedName>
    <definedName name="Style_Measurement">'MEASUREMENT'!$C$7</definedName>
    <definedName name="Style_Pattern">#REF!</definedName>
    <definedName name="Style_Spec">'SPEC'!$B$7</definedName>
    <definedName name="Style_TechSketch">#REF!</definedName>
    <definedName name="TechDesigner_Cover">'COVER PAGE'!$I$9</definedName>
    <definedName name="TechDesigner_FitComments">'FIT COMMENTS'!$C$15</definedName>
    <definedName name="TechDesigner_Measurement">'MEASUREMENT'!$C$15</definedName>
    <definedName name="TechDesigner_Pattern">#REF!</definedName>
    <definedName name="TrimStatus_BOM" localSheetId="3">'BOM'!$C$28</definedName>
    <definedName name="TrimStatus_BOM">#REF!</definedName>
    <definedName name="Work_BOM" localSheetId="3">'BOM'!$B$8</definedName>
    <definedName name="Work_BOM">#REF!</definedName>
    <definedName name="Work_ConstructionInfo">'SEAM CONSTRUCTION'!$B$7</definedName>
    <definedName name="Work_Cover">'COVER PAGE'!$B$7</definedName>
    <definedName name="Work_FitComments">'FIT COMMENTS'!$C$8</definedName>
    <definedName name="Work_GeneralConstruction">'GENERAL CONSTRUCTION(A)'!$B$7</definedName>
    <definedName name="Work_Grading">#REF!</definedName>
    <definedName name="Work_LabelShipping">'LABEL &amp; SHIPPING'!$B$9</definedName>
    <definedName name="Work_Measurement">'MEASUREMENT'!$C$8</definedName>
    <definedName name="Work_Pattern">#REF!</definedName>
    <definedName name="Work_SPEC">'SPEC'!$B$8</definedName>
    <definedName name="Work_TechSketch">#REF!</definedName>
  </definedNames>
  <calcPr fullCalcOnLoad="1"/>
</workbook>
</file>

<file path=xl/sharedStrings.xml><?xml version="1.0" encoding="utf-8"?>
<sst xmlns="http://schemas.openxmlformats.org/spreadsheetml/2006/main" count="238" uniqueCount="150">
  <si>
    <t>Part 1 of 8</t>
  </si>
  <si>
    <t>COVER PAGE</t>
  </si>
  <si>
    <t>TECHNICAL SKETCH</t>
  </si>
  <si>
    <t>SEASON#</t>
  </si>
  <si>
    <t>SPECIAL INSTRUCTIONS#</t>
  </si>
  <si>
    <t>GROUP#</t>
  </si>
  <si>
    <t>PRODUCT CONTENTS#</t>
  </si>
  <si>
    <t>STYLE#</t>
  </si>
  <si>
    <t>WIDTH#</t>
  </si>
  <si>
    <t>WORK#</t>
  </si>
  <si>
    <t>MILL#</t>
  </si>
  <si>
    <t>FABRIC</t>
  </si>
  <si>
    <t>FACTORY#</t>
  </si>
  <si>
    <t>SAMPLE TYPE</t>
  </si>
  <si>
    <t>TECH DESIGNER#</t>
  </si>
  <si>
    <t>RVSD DATE#</t>
  </si>
  <si>
    <t>COVER REMARKS:</t>
  </si>
  <si>
    <t>Part 2 of 8</t>
  </si>
  <si>
    <t>SPECIFICATION SHEET</t>
  </si>
  <si>
    <t>SIZE AND MEASUREMENT INSTRUCTIONS</t>
  </si>
  <si>
    <t>PTN DATE</t>
  </si>
  <si>
    <t>RVSD DATE</t>
  </si>
  <si>
    <t>SEASON</t>
  </si>
  <si>
    <t>GROUP</t>
  </si>
  <si>
    <t>GRADING INSTRUCTIONS</t>
  </si>
  <si>
    <t>PRD CONTENTS</t>
  </si>
  <si>
    <t>WIDTH</t>
  </si>
  <si>
    <t>MILL</t>
  </si>
  <si>
    <t>FINISHED MEASUREMENTS</t>
  </si>
  <si>
    <t>FACTORY</t>
  </si>
  <si>
    <t>US size</t>
  </si>
  <si>
    <t>DESCRIPTION</t>
  </si>
  <si>
    <t>POINT OF MEASURING</t>
  </si>
  <si>
    <t>XX</t>
  </si>
  <si>
    <t>TOLERANCE</t>
  </si>
  <si>
    <t>CB LENGTH</t>
  </si>
  <si>
    <t>CB NECK TO HEM (SELF)</t>
  </si>
  <si>
    <t>ACROSS SHLDER</t>
  </si>
  <si>
    <t>lace edge to lace edge</t>
  </si>
  <si>
    <t>ACROSS BACK</t>
  </si>
  <si>
    <t>4 1/2" BLW CB NECK, lace edge to lace edge</t>
  </si>
  <si>
    <t>ACROSS FRONT</t>
  </si>
  <si>
    <t>5" BLW HPS,lace edge to lace edge</t>
  </si>
  <si>
    <t>CHEST</t>
  </si>
  <si>
    <t>1" BLW AH, self</t>
  </si>
  <si>
    <t>WAIST</t>
  </si>
  <si>
    <t>AT WAIST SEAM (self)</t>
  </si>
  <si>
    <t>HIGH HIP</t>
  </si>
  <si>
    <t>10" FROM ARMHOLE (self)</t>
  </si>
  <si>
    <t>LOW HIP</t>
  </si>
  <si>
    <t>17" FROM ARMHOLE (self)</t>
  </si>
  <si>
    <t>SWEEP</t>
  </si>
  <si>
    <t>ALONG BTM JOIN SEAM (self)</t>
  </si>
  <si>
    <t>ALONG BTM HEM EDGE</t>
  </si>
  <si>
    <t>ARMHOLE TOTAL</t>
  </si>
  <si>
    <t>ALONG CURVE</t>
  </si>
  <si>
    <t>TOTAL NECK</t>
  </si>
  <si>
    <t>total along neck binding, closed</t>
  </si>
  <si>
    <t>ZIPPER LENGTH</t>
  </si>
  <si>
    <t>FINISHED</t>
  </si>
  <si>
    <t>Part 3 of 8</t>
  </si>
  <si>
    <t>MEASUREMENT</t>
  </si>
  <si>
    <t>FABRIC#</t>
  </si>
  <si>
    <t>FABRIC WIDTH</t>
  </si>
  <si>
    <t>CUTTING INSTRUCTION</t>
  </si>
  <si>
    <t>MATCHING/PLACEMENT</t>
  </si>
  <si>
    <t>PRESSING INSTRUCTIONS</t>
  </si>
  <si>
    <t>PATTERNMAKER'S NAME</t>
  </si>
  <si>
    <t>TECH DESIGNER</t>
  </si>
  <si>
    <t>STYLE MEASUREMENT CORRECTIONS</t>
  </si>
  <si>
    <t>Size 6</t>
  </si>
  <si>
    <t>Part 4 of 8</t>
  </si>
  <si>
    <t>BILL OF MATERIAL INFORMATION</t>
  </si>
  <si>
    <t>COLOR NAME LEGEND</t>
  </si>
  <si>
    <t>ABR.</t>
  </si>
  <si>
    <t>FULL NAME</t>
  </si>
  <si>
    <t>BLACK</t>
  </si>
  <si>
    <t>IVORY</t>
  </si>
  <si>
    <t>GREY</t>
  </si>
  <si>
    <t>I</t>
  </si>
  <si>
    <t>II</t>
  </si>
  <si>
    <t>III</t>
  </si>
  <si>
    <t>IV</t>
  </si>
  <si>
    <t>PRODUCT COLOR</t>
  </si>
  <si>
    <t>COLOR OF SELF</t>
  </si>
  <si>
    <t>CUTTING MATERIALS</t>
  </si>
  <si>
    <t>In Work</t>
  </si>
  <si>
    <t>COLOR OF MATERIAL</t>
  </si>
  <si>
    <t>ITEM</t>
  </si>
  <si>
    <t>TYPE</t>
  </si>
  <si>
    <t>PLACEMENT</t>
  </si>
  <si>
    <t>Quantity</t>
  </si>
  <si>
    <t>SELF</t>
  </si>
  <si>
    <t>LACE</t>
  </si>
  <si>
    <t>TRIMS FOR BILL OF MATERIAL</t>
  </si>
  <si>
    <t>COLOR OF TRIM</t>
  </si>
  <si>
    <t>HOOK/EYE TRIM</t>
  </si>
  <si>
    <t>SNAP</t>
  </si>
  <si>
    <t>ZIPPER</t>
  </si>
  <si>
    <t>PLASTIC SEAL</t>
  </si>
  <si>
    <t>THREAD</t>
  </si>
  <si>
    <t>LOGO PLATE</t>
  </si>
  <si>
    <t>COUNTRY LABEL</t>
  </si>
  <si>
    <t>CARE/CONT LABEL</t>
  </si>
  <si>
    <t>SIZE LABEL</t>
  </si>
  <si>
    <t>HANGTAG</t>
  </si>
  <si>
    <t>STICKER</t>
  </si>
  <si>
    <t>FOAM</t>
  </si>
  <si>
    <t>HANGER</t>
  </si>
  <si>
    <t>POLYBAG</t>
  </si>
  <si>
    <t>Part 5 of 8</t>
  </si>
  <si>
    <t>SEAM CONSTRUCTION INFORMATION</t>
  </si>
  <si>
    <t>CARE INSTRUCTIONS</t>
  </si>
  <si>
    <t>FUSIBLE INSTRUCTIONS</t>
  </si>
  <si>
    <t xml:space="preserve">SHRINKAGE OF FABRIC 18" x 18" </t>
  </si>
  <si>
    <t>TEMP</t>
  </si>
  <si>
    <t>SPEED</t>
  </si>
  <si>
    <t>PRESSURE</t>
  </si>
  <si>
    <t>(that pattern is allowed for)</t>
  </si>
  <si>
    <t>WARP</t>
  </si>
  <si>
    <t>WEFT</t>
  </si>
  <si>
    <t>REMARKS</t>
  </si>
  <si>
    <t>SEAM CONSTRUCTION</t>
  </si>
  <si>
    <t>POSITION</t>
  </si>
  <si>
    <t>ALLOWANCE</t>
  </si>
  <si>
    <t>NECKLINE</t>
  </si>
  <si>
    <t>ARMHOLE</t>
  </si>
  <si>
    <t>SHOULDER</t>
  </si>
  <si>
    <t>SIDE SEAM</t>
  </si>
  <si>
    <t>HEM</t>
  </si>
  <si>
    <t>Part 6 of 8</t>
  </si>
  <si>
    <t>GENERAL CONSTRUCTION INFORMATION</t>
  </si>
  <si>
    <t>GENERAL CONSTRUCTION</t>
  </si>
  <si>
    <t>A) LINGERIE SNAP DETAIL RVSD</t>
  </si>
  <si>
    <t>Part 7 of 8</t>
  </si>
  <si>
    <t>LABEL AND SHIPPING INFORMATION</t>
  </si>
  <si>
    <t>SHIPPING INSTRUCTIONS</t>
  </si>
  <si>
    <t>A) No information</t>
  </si>
  <si>
    <t>LABEL PLACEMENT</t>
  </si>
  <si>
    <t>B) HANGTAGS ARRANGEMENTS</t>
  </si>
  <si>
    <t>A) collection new label placement-CB SEAM</t>
  </si>
  <si>
    <t>B) DRESS CARE-CONTENT LABEL_RVSD</t>
  </si>
  <si>
    <t>Part 8 of 8</t>
  </si>
  <si>
    <t>COMMENTS</t>
  </si>
  <si>
    <t>SAMPLE LEVEL MEASUREMENT CORRECTIONS</t>
  </si>
  <si>
    <t>Last Req (R)</t>
  </si>
  <si>
    <t>Cur Smp (S)</t>
  </si>
  <si>
    <t>+/-    (S-R)</t>
  </si>
  <si>
    <t>New Req (NR)</t>
  </si>
  <si>
    <t>+/-      (NR - S)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</si>
</sst>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;\-0;"/>
    <numFmt numFmtId="181" formatCode="#\ ?/?"/>
    <numFmt numFmtId="182" formatCode="[=0]\ ;[&lt;100]#\ ??/??;#\ ?/?"/>
  </numFmts>
  <fonts count="51">
    <font>
      <sz val="10"/>
      <name val="Arial"/>
      <family val="2"/>
    </font>
    <font>
      <sz val="10"/>
      <name val="宋体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color indexed="10"/>
      <name val="Arial"/>
      <family val="2"/>
    </font>
    <font>
      <sz val="10"/>
      <name val="Arial Narrow"/>
      <family val="2"/>
    </font>
    <font>
      <sz val="10"/>
      <color indexed="10"/>
      <name val="Arial"/>
      <family val="2"/>
    </font>
    <font>
      <sz val="14"/>
      <name val="Arial"/>
      <family val="2"/>
    </font>
    <font>
      <sz val="10"/>
      <color indexed="10"/>
      <name val="Arial Narrow"/>
      <family val="2"/>
    </font>
    <font>
      <b/>
      <sz val="10"/>
      <name val="Book Antiqua"/>
      <family val="1"/>
    </font>
    <font>
      <b/>
      <sz val="14"/>
      <name val="Arial"/>
      <family val="2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b/>
      <sz val="15"/>
      <color indexed="57"/>
      <name val="等线"/>
      <family val="0"/>
    </font>
    <font>
      <sz val="11"/>
      <color indexed="19"/>
      <name val="等线"/>
      <family val="0"/>
    </font>
    <font>
      <b/>
      <sz val="11"/>
      <color indexed="63"/>
      <name val="等线"/>
      <family val="0"/>
    </font>
    <font>
      <b/>
      <sz val="11"/>
      <color indexed="57"/>
      <name val="等线"/>
      <family val="0"/>
    </font>
    <font>
      <sz val="18"/>
      <color indexed="57"/>
      <name val="等线 Light"/>
      <family val="0"/>
    </font>
    <font>
      <u val="single"/>
      <sz val="10"/>
      <color indexed="12"/>
      <name val="Arial"/>
      <family val="2"/>
    </font>
    <font>
      <b/>
      <sz val="11"/>
      <color indexed="51"/>
      <name val="等线"/>
      <family val="0"/>
    </font>
    <font>
      <b/>
      <sz val="13"/>
      <color indexed="57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1"/>
      <color indexed="9"/>
      <name val="等线"/>
      <family val="0"/>
    </font>
    <font>
      <sz val="11"/>
      <color indexed="51"/>
      <name val="等线"/>
      <family val="0"/>
    </font>
    <font>
      <i/>
      <sz val="11"/>
      <color indexed="23"/>
      <name val="等线"/>
      <family val="0"/>
    </font>
    <font>
      <u val="single"/>
      <sz val="10"/>
      <color indexed="36"/>
      <name val="Arial"/>
      <family val="2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>
        <color indexed="8"/>
      </top>
      <bottom style="hair"/>
    </border>
    <border>
      <left>
        <color indexed="63"/>
      </left>
      <right>
        <color indexed="63"/>
      </right>
      <top style="thin">
        <color indexed="8"/>
      </top>
      <bottom style="hair"/>
    </border>
    <border>
      <left>
        <color indexed="63"/>
      </left>
      <right style="hair"/>
      <top style="thin">
        <color indexed="8"/>
      </top>
      <bottom style="hair"/>
    </border>
    <border>
      <left style="hair"/>
      <right>
        <color indexed="63"/>
      </right>
      <top style="thin">
        <color indexed="8"/>
      </top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>
        <color indexed="8"/>
      </top>
      <bottom style="hair"/>
    </border>
    <border>
      <left style="hair"/>
      <right style="thin"/>
      <top style="thin">
        <color indexed="8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>
        <color rgb="FF000000"/>
      </right>
      <top>
        <color indexed="63"/>
      </top>
      <bottom style="hair"/>
    </border>
    <border>
      <left style="hair">
        <color rgb="FF000000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6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24" fillId="0" borderId="0" applyNumberFormat="0" applyFill="0" applyBorder="0" applyAlignment="0" applyProtection="0"/>
    <xf numFmtId="0" fontId="3" fillId="0" borderId="2">
      <alignment horizontal="left"/>
      <protection/>
    </xf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37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7" fillId="9" borderId="0" applyNumberFormat="0" applyBorder="0" applyAlignment="0" applyProtection="0"/>
    <xf numFmtId="0" fontId="38" fillId="0" borderId="6" applyNumberFormat="0" applyFill="0" applyAlignment="0" applyProtection="0"/>
    <xf numFmtId="0" fontId="37" fillId="10" borderId="0" applyNumberFormat="0" applyBorder="0" applyAlignment="0" applyProtection="0"/>
    <xf numFmtId="0" fontId="44" fillId="11" borderId="7" applyNumberFormat="0" applyAlignment="0" applyProtection="0"/>
    <xf numFmtId="0" fontId="45" fillId="11" borderId="1" applyNumberFormat="0" applyAlignment="0" applyProtection="0"/>
    <xf numFmtId="0" fontId="46" fillId="12" borderId="8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" fillId="0" borderId="11">
      <alignment horizontal="centerContinuous"/>
      <protection/>
    </xf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3" fillId="0" borderId="11">
      <alignment wrapText="1"/>
      <protection/>
    </xf>
    <xf numFmtId="0" fontId="6" fillId="0" borderId="12">
      <alignment horizontal="center" wrapText="1"/>
      <protection/>
    </xf>
  </cellStyleXfs>
  <cellXfs count="44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14" fontId="6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7" fontId="7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9" fillId="0" borderId="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Continuous" wrapText="1"/>
    </xf>
    <xf numFmtId="0" fontId="3" fillId="0" borderId="11" xfId="65" applyBorder="1">
      <alignment wrapText="1"/>
      <protection/>
    </xf>
    <xf numFmtId="0" fontId="3" fillId="0" borderId="11" xfId="55" applyBorder="1">
      <alignment horizontal="centerContinuous"/>
      <protection/>
    </xf>
    <xf numFmtId="0" fontId="3" fillId="0" borderId="13" xfId="0" applyFont="1" applyBorder="1" applyAlignment="1">
      <alignment horizontal="centerContinuous"/>
    </xf>
    <xf numFmtId="0" fontId="3" fillId="0" borderId="2" xfId="25" applyBorder="1">
      <alignment horizontal="left"/>
      <protection/>
    </xf>
    <xf numFmtId="0" fontId="3" fillId="0" borderId="2" xfId="0" applyFont="1" applyBorder="1" applyAlignment="1">
      <alignment horizontal="centerContinuous"/>
    </xf>
    <xf numFmtId="0" fontId="6" fillId="0" borderId="12" xfId="66" applyBorder="1">
      <alignment horizontal="center" wrapText="1"/>
      <protection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6" fillId="0" borderId="17" xfId="0" applyFont="1" applyBorder="1" applyAlignment="1">
      <alignment horizontal="left"/>
    </xf>
    <xf numFmtId="180" fontId="6" fillId="0" borderId="15" xfId="0" applyNumberFormat="1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0" fillId="0" borderId="16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180" fontId="6" fillId="0" borderId="19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/>
    </xf>
    <xf numFmtId="0" fontId="6" fillId="0" borderId="25" xfId="0" applyFont="1" applyBorder="1" applyAlignment="1">
      <alignment horizontal="left"/>
    </xf>
    <xf numFmtId="180" fontId="6" fillId="0" borderId="23" xfId="0" applyNumberFormat="1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24" xfId="0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0" xfId="0" applyFont="1" applyAlignment="1">
      <alignment horizontal="right" vertical="top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29" xfId="0" applyFont="1" applyBorder="1" applyAlignment="1">
      <alignment textRotation="90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textRotation="90"/>
    </xf>
    <xf numFmtId="0" fontId="2" fillId="0" borderId="3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6" fillId="0" borderId="3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3" xfId="0" applyFont="1" applyBorder="1" applyAlignment="1">
      <alignment/>
    </xf>
    <xf numFmtId="0" fontId="0" fillId="0" borderId="34" xfId="0" applyBorder="1" applyAlignment="1">
      <alignment textRotation="90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13" xfId="0" applyFont="1" applyBorder="1" applyAlignment="1">
      <alignment horizontal="centerContinuous" wrapText="1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3" fillId="0" borderId="35" xfId="0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3" fillId="0" borderId="36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9" xfId="0" applyNumberFormat="1" applyFont="1" applyBorder="1" applyAlignment="1">
      <alignment horizontal="center"/>
    </xf>
    <xf numFmtId="0" fontId="3" fillId="0" borderId="37" xfId="0" applyNumberFormat="1" applyFont="1" applyBorder="1" applyAlignment="1">
      <alignment horizontal="center"/>
    </xf>
    <xf numFmtId="0" fontId="3" fillId="0" borderId="19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0" fontId="3" fillId="0" borderId="38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49" fontId="3" fillId="0" borderId="0" xfId="0" applyNumberFormat="1" applyFont="1" applyAlignment="1">
      <alignment horizontal="right" vertical="top"/>
    </xf>
    <xf numFmtId="180" fontId="3" fillId="0" borderId="0" xfId="0" applyNumberFormat="1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6" fillId="0" borderId="0" xfId="0" applyFont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1" xfId="0" applyFont="1" applyBorder="1" applyAlignment="1">
      <alignment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6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39" xfId="0" applyFont="1" applyBorder="1" applyAlignment="1">
      <alignment/>
    </xf>
    <xf numFmtId="0" fontId="6" fillId="0" borderId="39" xfId="0" applyNumberFormat="1" applyFont="1" applyBorder="1" applyAlignment="1">
      <alignment horizontal="left"/>
    </xf>
    <xf numFmtId="0" fontId="6" fillId="0" borderId="40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27" xfId="0" applyFont="1" applyBorder="1" applyAlignment="1">
      <alignment/>
    </xf>
    <xf numFmtId="0" fontId="0" fillId="0" borderId="29" xfId="0" applyBorder="1" applyAlignment="1">
      <alignment/>
    </xf>
    <xf numFmtId="0" fontId="6" fillId="0" borderId="30" xfId="0" applyFont="1" applyBorder="1" applyAlignment="1">
      <alignment/>
    </xf>
    <xf numFmtId="0" fontId="0" fillId="0" borderId="31" xfId="0" applyBorder="1" applyAlignment="1">
      <alignment/>
    </xf>
    <xf numFmtId="0" fontId="6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2" xfId="0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49" fontId="0" fillId="0" borderId="0" xfId="0" applyNumberFormat="1" applyFont="1" applyAlignment="1">
      <alignment horizontal="right" vertical="top"/>
    </xf>
    <xf numFmtId="0" fontId="2" fillId="0" borderId="31" xfId="0" applyFont="1" applyBorder="1" applyAlignment="1">
      <alignment horizontal="right" textRotation="90"/>
    </xf>
    <xf numFmtId="0" fontId="5" fillId="0" borderId="27" xfId="0" applyFont="1" applyBorder="1" applyAlignment="1">
      <alignment/>
    </xf>
    <xf numFmtId="0" fontId="5" fillId="0" borderId="29" xfId="0" applyFont="1" applyBorder="1" applyAlignment="1">
      <alignment/>
    </xf>
    <xf numFmtId="0" fontId="0" fillId="0" borderId="31" xfId="0" applyBorder="1" applyAlignment="1">
      <alignment horizontal="right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6" fillId="0" borderId="46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48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2" fillId="0" borderId="33" xfId="0" applyFont="1" applyBorder="1" applyAlignment="1">
      <alignment horizontal="center"/>
    </xf>
    <xf numFmtId="0" fontId="6" fillId="0" borderId="41" xfId="0" applyFont="1" applyBorder="1" applyAlignment="1">
      <alignment horizontal="left"/>
    </xf>
    <xf numFmtId="0" fontId="6" fillId="0" borderId="42" xfId="0" applyFont="1" applyBorder="1" applyAlignment="1">
      <alignment/>
    </xf>
    <xf numFmtId="0" fontId="0" fillId="0" borderId="42" xfId="0" applyBorder="1" applyAlignment="1">
      <alignment/>
    </xf>
    <xf numFmtId="0" fontId="6" fillId="0" borderId="42" xfId="0" applyFont="1" applyBorder="1" applyAlignment="1">
      <alignment horizontal="left"/>
    </xf>
    <xf numFmtId="0" fontId="6" fillId="0" borderId="46" xfId="0" applyNumberFormat="1" applyFont="1" applyBorder="1" applyAlignment="1">
      <alignment horizontal="left"/>
    </xf>
    <xf numFmtId="0" fontId="6" fillId="0" borderId="47" xfId="0" applyNumberFormat="1" applyFont="1" applyBorder="1" applyAlignment="1">
      <alignment horizontal="centerContinuous"/>
    </xf>
    <xf numFmtId="0" fontId="6" fillId="0" borderId="47" xfId="0" applyNumberFormat="1" applyFont="1" applyBorder="1" applyAlignment="1">
      <alignment/>
    </xf>
    <xf numFmtId="0" fontId="6" fillId="0" borderId="47" xfId="0" applyFont="1" applyBorder="1" applyAlignment="1">
      <alignment/>
    </xf>
    <xf numFmtId="0" fontId="0" fillId="0" borderId="47" xfId="0" applyNumberFormat="1" applyBorder="1" applyAlignment="1">
      <alignment horizontal="left"/>
    </xf>
    <xf numFmtId="0" fontId="6" fillId="0" borderId="47" xfId="0" applyNumberFormat="1" applyFont="1" applyBorder="1" applyAlignment="1">
      <alignment horizontal="left"/>
    </xf>
    <xf numFmtId="0" fontId="0" fillId="0" borderId="19" xfId="0" applyNumberFormat="1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47" xfId="0" applyFont="1" applyBorder="1" applyAlignment="1">
      <alignment horizontal="left"/>
    </xf>
    <xf numFmtId="0" fontId="0" fillId="0" borderId="19" xfId="0" applyBorder="1" applyAlignment="1">
      <alignment/>
    </xf>
    <xf numFmtId="0" fontId="6" fillId="0" borderId="49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42" xfId="0" applyNumberFormat="1" applyFont="1" applyBorder="1" applyAlignment="1">
      <alignment/>
    </xf>
    <xf numFmtId="0" fontId="6" fillId="0" borderId="47" xfId="0" applyNumberFormat="1" applyFont="1" applyBorder="1" applyAlignment="1">
      <alignment/>
    </xf>
    <xf numFmtId="0" fontId="6" fillId="0" borderId="19" xfId="0" applyNumberFormat="1" applyFont="1" applyBorder="1" applyAlignment="1">
      <alignment/>
    </xf>
    <xf numFmtId="0" fontId="2" fillId="0" borderId="0" xfId="0" applyFont="1" applyBorder="1" applyAlignment="1">
      <alignment textRotation="90"/>
    </xf>
    <xf numFmtId="0" fontId="0" fillId="0" borderId="0" xfId="0" applyBorder="1" applyAlignment="1">
      <alignment textRotation="90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6" fillId="0" borderId="43" xfId="0" applyNumberFormat="1" applyFont="1" applyBorder="1" applyAlignment="1">
      <alignment/>
    </xf>
    <xf numFmtId="0" fontId="6" fillId="0" borderId="48" xfId="0" applyNumberFormat="1" applyFont="1" applyBorder="1" applyAlignment="1">
      <alignment/>
    </xf>
    <xf numFmtId="0" fontId="6" fillId="0" borderId="50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51" xfId="0" applyFont="1" applyBorder="1" applyAlignment="1">
      <alignment/>
    </xf>
    <xf numFmtId="0" fontId="2" fillId="0" borderId="0" xfId="0" applyFont="1" applyAlignment="1">
      <alignment/>
    </xf>
    <xf numFmtId="0" fontId="6" fillId="0" borderId="33" xfId="0" applyFont="1" applyBorder="1" applyAlignment="1">
      <alignment horizontal="center"/>
    </xf>
    <xf numFmtId="0" fontId="6" fillId="0" borderId="19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19" xfId="0" applyFont="1" applyBorder="1" applyAlignment="1">
      <alignment horizontal="left"/>
    </xf>
    <xf numFmtId="0" fontId="7" fillId="0" borderId="5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3" xfId="0" applyFont="1" applyBorder="1" applyAlignment="1">
      <alignment horizontal="left"/>
    </xf>
    <xf numFmtId="0" fontId="6" fillId="0" borderId="23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5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41" xfId="0" applyNumberFormat="1" applyFont="1" applyBorder="1" applyAlignment="1">
      <alignment horizontal="centerContinuous"/>
    </xf>
    <xf numFmtId="0" fontId="6" fillId="0" borderId="41" xfId="0" applyNumberFormat="1" applyFont="1" applyBorder="1" applyAlignment="1">
      <alignment/>
    </xf>
    <xf numFmtId="0" fontId="0" fillId="0" borderId="42" xfId="0" applyNumberFormat="1" applyBorder="1" applyAlignment="1">
      <alignment horizontal="left"/>
    </xf>
    <xf numFmtId="0" fontId="6" fillId="0" borderId="46" xfId="0" applyNumberFormat="1" applyFont="1" applyBorder="1" applyAlignment="1">
      <alignment horizontal="centerContinuous"/>
    </xf>
    <xf numFmtId="0" fontId="6" fillId="0" borderId="46" xfId="0" applyNumberFormat="1" applyFont="1" applyBorder="1" applyAlignment="1">
      <alignment/>
    </xf>
    <xf numFmtId="0" fontId="6" fillId="0" borderId="32" xfId="0" applyNumberFormat="1" applyFont="1" applyBorder="1" applyAlignment="1">
      <alignment horizontal="left"/>
    </xf>
    <xf numFmtId="0" fontId="6" fillId="0" borderId="32" xfId="0" applyNumberFormat="1" applyFont="1" applyBorder="1" applyAlignment="1">
      <alignment horizontal="centerContinuous"/>
    </xf>
    <xf numFmtId="0" fontId="6" fillId="0" borderId="33" xfId="0" applyNumberFormat="1" applyFont="1" applyBorder="1" applyAlignment="1">
      <alignment horizontal="centerContinuous"/>
    </xf>
    <xf numFmtId="0" fontId="6" fillId="0" borderId="32" xfId="0" applyNumberFormat="1" applyFont="1" applyBorder="1" applyAlignment="1">
      <alignment/>
    </xf>
    <xf numFmtId="0" fontId="6" fillId="0" borderId="33" xfId="0" applyFont="1" applyBorder="1" applyAlignment="1">
      <alignment/>
    </xf>
    <xf numFmtId="0" fontId="0" fillId="0" borderId="23" xfId="0" applyBorder="1" applyAlignment="1">
      <alignment/>
    </xf>
    <xf numFmtId="0" fontId="6" fillId="0" borderId="33" xfId="0" applyFont="1" applyBorder="1" applyAlignment="1">
      <alignment horizontal="left"/>
    </xf>
    <xf numFmtId="0" fontId="6" fillId="0" borderId="0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6" fillId="0" borderId="42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0" fontId="6" fillId="0" borderId="54" xfId="0" applyFont="1" applyBorder="1" applyAlignment="1">
      <alignment horizontal="center"/>
    </xf>
    <xf numFmtId="0" fontId="6" fillId="0" borderId="42" xfId="0" applyFont="1" applyBorder="1" applyAlignment="1">
      <alignment horizontal="centerContinuous"/>
    </xf>
    <xf numFmtId="0" fontId="6" fillId="0" borderId="43" xfId="0" applyFont="1" applyBorder="1" applyAlignment="1">
      <alignment horizontal="centerContinuous"/>
    </xf>
    <xf numFmtId="0" fontId="3" fillId="0" borderId="41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55" xfId="0" applyFont="1" applyBorder="1" applyAlignment="1">
      <alignment horizontal="center"/>
    </xf>
    <xf numFmtId="0" fontId="6" fillId="0" borderId="19" xfId="0" applyFont="1" applyBorder="1" applyAlignment="1">
      <alignment horizontal="centerContinuous"/>
    </xf>
    <xf numFmtId="0" fontId="6" fillId="0" borderId="45" xfId="0" applyFont="1" applyBorder="1" applyAlignment="1">
      <alignment horizontal="centerContinuous"/>
    </xf>
    <xf numFmtId="0" fontId="3" fillId="0" borderId="46" xfId="0" applyFont="1" applyBorder="1" applyAlignment="1">
      <alignment/>
    </xf>
    <xf numFmtId="0" fontId="6" fillId="0" borderId="4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56" xfId="0" applyFont="1" applyBorder="1" applyAlignment="1">
      <alignment horizontal="center"/>
    </xf>
    <xf numFmtId="0" fontId="6" fillId="0" borderId="23" xfId="0" applyFont="1" applyBorder="1" applyAlignment="1">
      <alignment horizontal="centerContinuous"/>
    </xf>
    <xf numFmtId="0" fontId="6" fillId="0" borderId="51" xfId="0" applyFont="1" applyBorder="1" applyAlignment="1">
      <alignment horizontal="centerContinuous"/>
    </xf>
    <xf numFmtId="0" fontId="6" fillId="0" borderId="5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NumberFormat="1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45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51" xfId="0" applyFont="1" applyBorder="1" applyAlignment="1">
      <alignment/>
    </xf>
    <xf numFmtId="0" fontId="6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6" fillId="0" borderId="57" xfId="0" applyFont="1" applyBorder="1" applyAlignment="1">
      <alignment/>
    </xf>
    <xf numFmtId="0" fontId="6" fillId="0" borderId="47" xfId="0" applyFont="1" applyBorder="1" applyAlignment="1">
      <alignment horizontal="left"/>
    </xf>
    <xf numFmtId="0" fontId="6" fillId="0" borderId="58" xfId="0" applyFont="1" applyBorder="1" applyAlignment="1">
      <alignment/>
    </xf>
    <xf numFmtId="0" fontId="6" fillId="0" borderId="47" xfId="0" applyFont="1" applyBorder="1" applyAlignment="1">
      <alignment horizontal="centerContinuous"/>
    </xf>
    <xf numFmtId="0" fontId="6" fillId="0" borderId="59" xfId="0" applyFont="1" applyBorder="1" applyAlignment="1">
      <alignment horizontal="centerContinuous"/>
    </xf>
    <xf numFmtId="0" fontId="6" fillId="0" borderId="58" xfId="0" applyFont="1" applyBorder="1" applyAlignment="1">
      <alignment/>
    </xf>
    <xf numFmtId="0" fontId="6" fillId="0" borderId="47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33" xfId="0" applyFont="1" applyBorder="1" applyAlignment="1">
      <alignment horizontal="left"/>
    </xf>
    <xf numFmtId="0" fontId="6" fillId="0" borderId="60" xfId="0" applyFont="1" applyBorder="1" applyAlignment="1">
      <alignment/>
    </xf>
    <xf numFmtId="0" fontId="6" fillId="0" borderId="61" xfId="0" applyFont="1" applyBorder="1" applyAlignment="1">
      <alignment/>
    </xf>
    <xf numFmtId="0" fontId="2" fillId="0" borderId="33" xfId="0" applyFont="1" applyBorder="1" applyAlignment="1">
      <alignment/>
    </xf>
    <xf numFmtId="0" fontId="6" fillId="0" borderId="57" xfId="0" applyFont="1" applyBorder="1" applyAlignment="1">
      <alignment/>
    </xf>
    <xf numFmtId="0" fontId="6" fillId="0" borderId="58" xfId="0" applyFont="1" applyBorder="1" applyAlignment="1">
      <alignment/>
    </xf>
    <xf numFmtId="0" fontId="6" fillId="0" borderId="59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60" xfId="0" applyFont="1" applyBorder="1" applyAlignment="1">
      <alignment/>
    </xf>
    <xf numFmtId="0" fontId="6" fillId="0" borderId="6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6" fillId="0" borderId="57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48" xfId="0" applyFont="1" applyBorder="1" applyAlignment="1">
      <alignment horizontal="left"/>
    </xf>
    <xf numFmtId="0" fontId="9" fillId="0" borderId="0" xfId="0" applyFont="1" applyAlignment="1">
      <alignment horizontal="right"/>
    </xf>
    <xf numFmtId="0" fontId="6" fillId="0" borderId="26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12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Continuous"/>
    </xf>
    <xf numFmtId="0" fontId="3" fillId="0" borderId="47" xfId="0" applyFont="1" applyBorder="1" applyAlignment="1">
      <alignment horizontal="centerContinuous"/>
    </xf>
    <xf numFmtId="0" fontId="6" fillId="0" borderId="59" xfId="0" applyFont="1" applyBorder="1" applyAlignment="1">
      <alignment horizontal="centerContinuous"/>
    </xf>
    <xf numFmtId="0" fontId="6" fillId="0" borderId="62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/>
    </xf>
    <xf numFmtId="0" fontId="6" fillId="0" borderId="65" xfId="0" applyFont="1" applyBorder="1" applyAlignment="1">
      <alignment/>
    </xf>
    <xf numFmtId="0" fontId="3" fillId="0" borderId="47" xfId="0" applyFont="1" applyBorder="1" applyAlignment="1">
      <alignment horizontal="centerContinuous"/>
    </xf>
    <xf numFmtId="0" fontId="6" fillId="0" borderId="65" xfId="0" applyFont="1" applyBorder="1" applyAlignment="1">
      <alignment/>
    </xf>
    <xf numFmtId="0" fontId="6" fillId="0" borderId="64" xfId="0" applyFont="1" applyBorder="1" applyAlignment="1">
      <alignment/>
    </xf>
    <xf numFmtId="0" fontId="3" fillId="0" borderId="33" xfId="0" applyFont="1" applyBorder="1" applyAlignment="1">
      <alignment horizontal="centerContinuous"/>
    </xf>
    <xf numFmtId="0" fontId="6" fillId="0" borderId="61" xfId="0" applyFont="1" applyBorder="1" applyAlignment="1">
      <alignment horizontal="centerContinuous"/>
    </xf>
    <xf numFmtId="0" fontId="6" fillId="0" borderId="66" xfId="0" applyFont="1" applyBorder="1" applyAlignment="1">
      <alignment/>
    </xf>
    <xf numFmtId="0" fontId="6" fillId="0" borderId="67" xfId="0" applyFont="1" applyBorder="1" applyAlignment="1">
      <alignment/>
    </xf>
    <xf numFmtId="0" fontId="6" fillId="0" borderId="33" xfId="0" applyFont="1" applyBorder="1" applyAlignment="1">
      <alignment horizontal="centerContinuous"/>
    </xf>
    <xf numFmtId="0" fontId="3" fillId="0" borderId="33" xfId="0" applyFont="1" applyBorder="1" applyAlignment="1">
      <alignment/>
    </xf>
    <xf numFmtId="0" fontId="6" fillId="0" borderId="47" xfId="0" applyFont="1" applyBorder="1" applyAlignment="1">
      <alignment horizontal="centerContinuous"/>
    </xf>
    <xf numFmtId="0" fontId="6" fillId="0" borderId="59" xfId="0" applyFont="1" applyBorder="1" applyAlignment="1">
      <alignment horizontal="centerContinuous"/>
    </xf>
    <xf numFmtId="0" fontId="6" fillId="0" borderId="65" xfId="0" applyFont="1" applyBorder="1" applyAlignment="1">
      <alignment/>
    </xf>
    <xf numFmtId="0" fontId="6" fillId="0" borderId="64" xfId="0" applyFont="1" applyBorder="1" applyAlignment="1">
      <alignment/>
    </xf>
    <xf numFmtId="0" fontId="6" fillId="0" borderId="33" xfId="0" applyFont="1" applyBorder="1" applyAlignment="1">
      <alignment horizontal="centerContinuous"/>
    </xf>
    <xf numFmtId="0" fontId="6" fillId="0" borderId="61" xfId="0" applyFont="1" applyBorder="1" applyAlignment="1">
      <alignment horizontal="centerContinuous"/>
    </xf>
    <xf numFmtId="0" fontId="6" fillId="0" borderId="66" xfId="0" applyFont="1" applyBorder="1" applyAlignment="1">
      <alignment/>
    </xf>
    <xf numFmtId="0" fontId="6" fillId="0" borderId="67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15" xfId="0" applyNumberFormat="1" applyFont="1" applyBorder="1" applyAlignment="1">
      <alignment horizontal="center"/>
    </xf>
    <xf numFmtId="0" fontId="6" fillId="0" borderId="68" xfId="0" applyFont="1" applyBorder="1" applyAlignment="1">
      <alignment horizontal="left"/>
    </xf>
    <xf numFmtId="0" fontId="6" fillId="0" borderId="45" xfId="0" applyFont="1" applyBorder="1" applyAlignment="1">
      <alignment horizontal="left"/>
    </xf>
    <xf numFmtId="0" fontId="6" fillId="0" borderId="51" xfId="0" applyFont="1" applyBorder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 horizontal="center" vertical="center"/>
    </xf>
    <xf numFmtId="0" fontId="6" fillId="0" borderId="0" xfId="0" applyNumberFormat="1" applyFont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6" fillId="0" borderId="69" xfId="0" applyFont="1" applyBorder="1" applyAlignment="1">
      <alignment horizontal="left"/>
    </xf>
    <xf numFmtId="0" fontId="6" fillId="0" borderId="52" xfId="0" applyNumberFormat="1" applyFont="1" applyBorder="1" applyAlignment="1">
      <alignment/>
    </xf>
    <xf numFmtId="0" fontId="6" fillId="0" borderId="53" xfId="0" applyFont="1" applyBorder="1" applyAlignment="1">
      <alignment/>
    </xf>
    <xf numFmtId="181" fontId="6" fillId="0" borderId="41" xfId="0" applyNumberFormat="1" applyFont="1" applyBorder="1" applyAlignment="1">
      <alignment/>
    </xf>
    <xf numFmtId="0" fontId="6" fillId="0" borderId="57" xfId="0" applyNumberFormat="1" applyFont="1" applyBorder="1" applyAlignment="1">
      <alignment horizontal="left"/>
    </xf>
    <xf numFmtId="0" fontId="6" fillId="0" borderId="21" xfId="0" applyNumberFormat="1" applyFont="1" applyBorder="1" applyAlignment="1">
      <alignment horizontal="left"/>
    </xf>
    <xf numFmtId="0" fontId="6" fillId="0" borderId="20" xfId="0" applyNumberFormat="1" applyFont="1" applyBorder="1" applyAlignment="1">
      <alignment horizontal="left"/>
    </xf>
    <xf numFmtId="181" fontId="6" fillId="0" borderId="46" xfId="0" applyNumberFormat="1" applyFont="1" applyBorder="1" applyAlignment="1">
      <alignment/>
    </xf>
    <xf numFmtId="0" fontId="6" fillId="0" borderId="57" xfId="0" applyFont="1" applyBorder="1" applyAlignment="1">
      <alignment horizontal="left"/>
    </xf>
    <xf numFmtId="0" fontId="6" fillId="0" borderId="21" xfId="0" applyNumberFormat="1" applyFont="1" applyBorder="1" applyAlignment="1">
      <alignment/>
    </xf>
    <xf numFmtId="0" fontId="6" fillId="0" borderId="20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5" xfId="0" applyNumberFormat="1" applyFont="1" applyBorder="1" applyAlignment="1">
      <alignment/>
    </xf>
    <xf numFmtId="0" fontId="6" fillId="0" borderId="24" xfId="0" applyFont="1" applyBorder="1" applyAlignment="1">
      <alignment/>
    </xf>
    <xf numFmtId="181" fontId="6" fillId="0" borderId="32" xfId="0" applyNumberFormat="1" applyFont="1" applyBorder="1" applyAlignment="1">
      <alignment/>
    </xf>
    <xf numFmtId="181" fontId="0" fillId="0" borderId="28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6" fillId="0" borderId="3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41" xfId="0" applyNumberFormat="1" applyFont="1" applyBorder="1" applyAlignment="1">
      <alignment/>
    </xf>
    <xf numFmtId="0" fontId="6" fillId="0" borderId="42" xfId="0" applyNumberFormat="1" applyFont="1" applyBorder="1" applyAlignment="1">
      <alignment/>
    </xf>
    <xf numFmtId="0" fontId="6" fillId="0" borderId="46" xfId="0" applyNumberFormat="1" applyFont="1" applyBorder="1" applyAlignment="1">
      <alignment/>
    </xf>
    <xf numFmtId="0" fontId="6" fillId="0" borderId="50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14" fontId="6" fillId="0" borderId="0" xfId="0" applyNumberFormat="1" applyFont="1" applyAlignment="1">
      <alignment/>
    </xf>
    <xf numFmtId="0" fontId="0" fillId="0" borderId="27" xfId="0" applyBorder="1" applyAlignment="1">
      <alignment/>
    </xf>
    <xf numFmtId="0" fontId="9" fillId="0" borderId="30" xfId="0" applyFont="1" applyBorder="1" applyAlignment="1">
      <alignment/>
    </xf>
    <xf numFmtId="0" fontId="6" fillId="0" borderId="70" xfId="0" applyFont="1" applyBorder="1" applyAlignment="1">
      <alignment/>
    </xf>
    <xf numFmtId="0" fontId="2" fillId="0" borderId="34" xfId="0" applyFont="1" applyBorder="1" applyAlignment="1">
      <alignment horizontal="center"/>
    </xf>
    <xf numFmtId="0" fontId="6" fillId="0" borderId="31" xfId="0" applyNumberFormat="1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181" fontId="6" fillId="0" borderId="52" xfId="0" applyNumberFormat="1" applyFont="1" applyBorder="1" applyAlignment="1">
      <alignment/>
    </xf>
    <xf numFmtId="182" fontId="6" fillId="0" borderId="41" xfId="0" applyNumberFormat="1" applyFont="1" applyBorder="1" applyAlignment="1">
      <alignment horizontal="center"/>
    </xf>
    <xf numFmtId="182" fontId="6" fillId="0" borderId="52" xfId="0" applyNumberFormat="1" applyFont="1" applyBorder="1" applyAlignment="1">
      <alignment horizontal="center"/>
    </xf>
    <xf numFmtId="182" fontId="6" fillId="0" borderId="12" xfId="0" applyNumberFormat="1" applyFont="1" applyBorder="1" applyAlignment="1">
      <alignment horizontal="center"/>
    </xf>
    <xf numFmtId="182" fontId="6" fillId="0" borderId="54" xfId="0" applyNumberFormat="1" applyFont="1" applyBorder="1" applyAlignment="1">
      <alignment horizontal="center"/>
    </xf>
    <xf numFmtId="181" fontId="6" fillId="0" borderId="58" xfId="0" applyNumberFormat="1" applyFont="1" applyBorder="1" applyAlignment="1">
      <alignment/>
    </xf>
    <xf numFmtId="182" fontId="6" fillId="0" borderId="44" xfId="0" applyNumberFormat="1" applyFont="1" applyBorder="1" applyAlignment="1">
      <alignment horizontal="center"/>
    </xf>
    <xf numFmtId="182" fontId="6" fillId="0" borderId="21" xfId="0" applyNumberFormat="1" applyFont="1" applyBorder="1" applyAlignment="1">
      <alignment horizontal="center"/>
    </xf>
    <xf numFmtId="182" fontId="6" fillId="0" borderId="55" xfId="0" applyNumberFormat="1" applyFont="1" applyBorder="1" applyAlignment="1">
      <alignment horizontal="center"/>
    </xf>
    <xf numFmtId="182" fontId="6" fillId="0" borderId="21" xfId="0" applyNumberFormat="1" applyFont="1" applyBorder="1" applyAlignment="1">
      <alignment/>
    </xf>
    <xf numFmtId="181" fontId="6" fillId="0" borderId="60" xfId="0" applyNumberFormat="1" applyFont="1" applyBorder="1" applyAlignment="1">
      <alignment/>
    </xf>
    <xf numFmtId="182" fontId="6" fillId="0" borderId="50" xfId="0" applyNumberFormat="1" applyFont="1" applyBorder="1" applyAlignment="1">
      <alignment horizontal="center"/>
    </xf>
    <xf numFmtId="182" fontId="6" fillId="0" borderId="25" xfId="0" applyNumberFormat="1" applyFont="1" applyBorder="1" applyAlignment="1">
      <alignment horizontal="center"/>
    </xf>
    <xf numFmtId="182" fontId="6" fillId="0" borderId="56" xfId="0" applyNumberFormat="1" applyFont="1" applyBorder="1" applyAlignment="1">
      <alignment horizontal="center"/>
    </xf>
    <xf numFmtId="181" fontId="0" fillId="0" borderId="29" xfId="0" applyNumberFormat="1" applyBorder="1" applyAlignment="1">
      <alignment/>
    </xf>
    <xf numFmtId="181" fontId="0" fillId="0" borderId="27" xfId="0" applyNumberFormat="1" applyBorder="1" applyAlignment="1">
      <alignment/>
    </xf>
    <xf numFmtId="181" fontId="0" fillId="0" borderId="31" xfId="0" applyNumberFormat="1" applyBorder="1" applyAlignment="1">
      <alignment/>
    </xf>
    <xf numFmtId="181" fontId="0" fillId="0" borderId="30" xfId="0" applyNumberFormat="1" applyBorder="1" applyAlignment="1">
      <alignment/>
    </xf>
    <xf numFmtId="0" fontId="6" fillId="0" borderId="31" xfId="0" applyNumberFormat="1" applyFont="1" applyBorder="1" applyAlignment="1">
      <alignment/>
    </xf>
    <xf numFmtId="0" fontId="6" fillId="0" borderId="32" xfId="0" applyNumberFormat="1" applyFont="1" applyBorder="1" applyAlignment="1">
      <alignment/>
    </xf>
    <xf numFmtId="0" fontId="6" fillId="0" borderId="33" xfId="0" applyNumberFormat="1" applyFont="1" applyBorder="1" applyAlignment="1">
      <alignment/>
    </xf>
    <xf numFmtId="0" fontId="6" fillId="0" borderId="43" xfId="0" applyNumberFormat="1" applyFont="1" applyBorder="1" applyAlignment="1">
      <alignment/>
    </xf>
    <xf numFmtId="0" fontId="6" fillId="0" borderId="44" xfId="0" applyNumberFormat="1" applyFont="1" applyBorder="1" applyAlignment="1">
      <alignment/>
    </xf>
    <xf numFmtId="0" fontId="6" fillId="0" borderId="51" xfId="0" applyNumberFormat="1" applyFont="1" applyBorder="1" applyAlignment="1">
      <alignment/>
    </xf>
    <xf numFmtId="49" fontId="3" fillId="0" borderId="0" xfId="0" applyNumberFormat="1" applyFont="1" applyAlignment="1">
      <alignment horizontal="right" vertical="top"/>
    </xf>
    <xf numFmtId="0" fontId="0" fillId="0" borderId="0" xfId="0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0" fillId="0" borderId="31" xfId="0" applyBorder="1" applyAlignment="1">
      <alignment horizontal="centerContinuous"/>
    </xf>
    <xf numFmtId="182" fontId="6" fillId="0" borderId="71" xfId="0" applyNumberFormat="1" applyFont="1" applyBorder="1" applyAlignment="1">
      <alignment horizontal="center"/>
    </xf>
    <xf numFmtId="182" fontId="6" fillId="0" borderId="37" xfId="0" applyNumberFormat="1" applyFont="1" applyBorder="1" applyAlignment="1">
      <alignment horizontal="center"/>
    </xf>
    <xf numFmtId="182" fontId="6" fillId="0" borderId="38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/>
    </xf>
    <xf numFmtId="17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 applyProtection="1">
      <alignment horizontal="left"/>
      <protection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8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7" xfId="0" applyFont="1" applyBorder="1" applyAlignment="1">
      <alignment horizontal="left"/>
    </xf>
    <xf numFmtId="0" fontId="14" fillId="0" borderId="72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31" xfId="0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31" xfId="0" applyFont="1" applyBorder="1" applyAlignment="1">
      <alignment horizontal="center"/>
    </xf>
    <xf numFmtId="0" fontId="2" fillId="0" borderId="2" xfId="0" applyFont="1" applyBorder="1" applyAlignment="1" quotePrefix="1">
      <alignment horizontal="centerContinuous" wrapText="1"/>
    </xf>
    <xf numFmtId="0" fontId="2" fillId="0" borderId="13" xfId="0" applyFont="1" applyBorder="1" applyAlignment="1" quotePrefix="1">
      <alignment horizontal="centerContinuous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SampleHeaderStylePOM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SampleHeaderStyleDESCR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SampleHeaderStyleDATE" xfId="65"/>
    <cellStyle name="SampleHeaderStyleSAMPL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</xdr:colOff>
      <xdr:row>0</xdr:row>
      <xdr:rowOff>0</xdr:rowOff>
    </xdr:from>
    <xdr:to>
      <xdr:col>9</xdr:col>
      <xdr:colOff>304800</xdr:colOff>
      <xdr:row>1</xdr:row>
      <xdr:rowOff>85725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0"/>
          <a:ext cx="2409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9</xdr:row>
      <xdr:rowOff>142875</xdr:rowOff>
    </xdr:from>
    <xdr:to>
      <xdr:col>12</xdr:col>
      <xdr:colOff>419100</xdr:colOff>
      <xdr:row>38</xdr:row>
      <xdr:rowOff>142875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2276475"/>
          <a:ext cx="5124450" cy="469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276225</xdr:colOff>
      <xdr:row>4</xdr:row>
      <xdr:rowOff>28575</xdr:rowOff>
    </xdr:from>
    <xdr:to>
      <xdr:col>18</xdr:col>
      <xdr:colOff>104775</xdr:colOff>
      <xdr:row>9</xdr:row>
      <xdr:rowOff>133350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914400"/>
          <a:ext cx="10001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0</xdr:row>
      <xdr:rowOff>0</xdr:rowOff>
    </xdr:from>
    <xdr:to>
      <xdr:col>12</xdr:col>
      <xdr:colOff>171450</xdr:colOff>
      <xdr:row>1</xdr:row>
      <xdr:rowOff>152400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52700" y="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0</xdr:rowOff>
    </xdr:from>
    <xdr:to>
      <xdr:col>12</xdr:col>
      <xdr:colOff>9525</xdr:colOff>
      <xdr:row>1</xdr:row>
      <xdr:rowOff>152400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86050" y="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133350</xdr:colOff>
      <xdr:row>4</xdr:row>
      <xdr:rowOff>76200</xdr:rowOff>
    </xdr:from>
    <xdr:to>
      <xdr:col>17</xdr:col>
      <xdr:colOff>247650</xdr:colOff>
      <xdr:row>13</xdr:row>
      <xdr:rowOff>123825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95875" y="952500"/>
          <a:ext cx="16383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171450</xdr:colOff>
      <xdr:row>0</xdr:row>
      <xdr:rowOff>0</xdr:rowOff>
    </xdr:from>
    <xdr:to>
      <xdr:col>8</xdr:col>
      <xdr:colOff>104775</xdr:colOff>
      <xdr:row>1</xdr:row>
      <xdr:rowOff>152400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200025</xdr:colOff>
      <xdr:row>4</xdr:row>
      <xdr:rowOff>47625</xdr:rowOff>
    </xdr:from>
    <xdr:to>
      <xdr:col>13</xdr:col>
      <xdr:colOff>428625</xdr:colOff>
      <xdr:row>8</xdr:row>
      <xdr:rowOff>142875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91375" y="942975"/>
          <a:ext cx="91440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257175</xdr:colOff>
      <xdr:row>0</xdr:row>
      <xdr:rowOff>0</xdr:rowOff>
    </xdr:from>
    <xdr:to>
      <xdr:col>13</xdr:col>
      <xdr:colOff>104775</xdr:colOff>
      <xdr:row>1</xdr:row>
      <xdr:rowOff>152400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314325</xdr:colOff>
      <xdr:row>3</xdr:row>
      <xdr:rowOff>38100</xdr:rowOff>
    </xdr:from>
    <xdr:to>
      <xdr:col>21</xdr:col>
      <xdr:colOff>47625</xdr:colOff>
      <xdr:row>8</xdr:row>
      <xdr:rowOff>123825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91225" y="7524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57</xdr:row>
      <xdr:rowOff>28575</xdr:rowOff>
    </xdr:from>
    <xdr:to>
      <xdr:col>5</xdr:col>
      <xdr:colOff>161925</xdr:colOff>
      <xdr:row>69</xdr:row>
      <xdr:rowOff>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477375"/>
          <a:ext cx="21336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13</xdr:col>
      <xdr:colOff>190500</xdr:colOff>
      <xdr:row>1</xdr:row>
      <xdr:rowOff>152400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95600" y="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314325</xdr:colOff>
      <xdr:row>3</xdr:row>
      <xdr:rowOff>38100</xdr:rowOff>
    </xdr:from>
    <xdr:to>
      <xdr:col>21</xdr:col>
      <xdr:colOff>47625</xdr:colOff>
      <xdr:row>8</xdr:row>
      <xdr:rowOff>123825</xdr:rowOff>
    </xdr:to>
    <xdr:pic>
      <xdr:nvPicPr>
        <xdr:cNvPr id="3" name="Picture 1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91225" y="7524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0</xdr:row>
      <xdr:rowOff>0</xdr:rowOff>
    </xdr:from>
    <xdr:to>
      <xdr:col>7</xdr:col>
      <xdr:colOff>504825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161925</xdr:colOff>
      <xdr:row>3</xdr:row>
      <xdr:rowOff>19050</xdr:rowOff>
    </xdr:from>
    <xdr:to>
      <xdr:col>11</xdr:col>
      <xdr:colOff>552450</xdr:colOff>
      <xdr:row>8</xdr:row>
      <xdr:rowOff>114300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95975" y="733425"/>
          <a:ext cx="1038225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400050</xdr:colOff>
      <xdr:row>0</xdr:row>
      <xdr:rowOff>0</xdr:rowOff>
    </xdr:from>
    <xdr:to>
      <xdr:col>5</xdr:col>
      <xdr:colOff>2305050</xdr:colOff>
      <xdr:row>1</xdr:row>
      <xdr:rowOff>152400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2"/>
  <sheetViews>
    <sheetView workbookViewId="0" topLeftCell="A16">
      <selection activeCell="T11" sqref="T11"/>
    </sheetView>
  </sheetViews>
  <sheetFormatPr defaultColWidth="9.140625" defaultRowHeight="12.75"/>
  <cols>
    <col min="1" max="1" width="11.7109375" style="0" bestFit="1" customWidth="1"/>
    <col min="2" max="2" width="12.00390625" style="0" customWidth="1"/>
    <col min="3" max="3" width="7.57421875" style="0" customWidth="1"/>
    <col min="4" max="4" width="5.7109375" style="0" customWidth="1"/>
    <col min="5" max="5" width="4.7109375" style="0" customWidth="1"/>
    <col min="6" max="6" width="5.57421875" style="0" customWidth="1"/>
    <col min="7" max="7" width="11.7109375" style="0" customWidth="1"/>
    <col min="8" max="8" width="5.28125" style="0" customWidth="1"/>
    <col min="9" max="12" width="4.7109375" style="0" customWidth="1"/>
    <col min="13" max="14" width="8.7109375" style="0" customWidth="1"/>
  </cols>
  <sheetData>
    <row r="1" spans="1:15" s="164" customFormat="1" ht="39" customHeight="1">
      <c r="A1" s="409" t="s">
        <v>0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02"/>
    </row>
    <row r="2" spans="1:16" s="164" customFormat="1" ht="1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12"/>
      <c r="P2" s="129"/>
    </row>
    <row r="3" spans="1:16" s="164" customFormat="1" ht="1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12"/>
      <c r="P3" s="127"/>
    </row>
    <row r="4" spans="1:16" s="164" customFormat="1" ht="13.5">
      <c r="A4" s="410" t="s">
        <v>3</v>
      </c>
      <c r="B4" s="411"/>
      <c r="C4"/>
      <c r="D4" s="112"/>
      <c r="E4" s="412"/>
      <c r="G4" s="410" t="s">
        <v>4</v>
      </c>
      <c r="I4" s="421"/>
      <c r="K4"/>
      <c r="L4" s="214"/>
      <c r="M4" s="214"/>
      <c r="N4" s="214"/>
      <c r="O4" s="112"/>
      <c r="P4" s="129"/>
    </row>
    <row r="5" spans="1:16" s="164" customFormat="1" ht="18">
      <c r="A5" s="410" t="s">
        <v>5</v>
      </c>
      <c r="B5" s="413"/>
      <c r="C5"/>
      <c r="D5" s="112"/>
      <c r="E5" s="412"/>
      <c r="G5" s="410" t="s">
        <v>6</v>
      </c>
      <c r="H5" s="72"/>
      <c r="I5" s="413"/>
      <c r="J5" s="214"/>
      <c r="K5" s="72"/>
      <c r="L5" s="214"/>
      <c r="M5" s="424"/>
      <c r="N5" s="425"/>
      <c r="O5" s="426"/>
      <c r="P5" s="169"/>
    </row>
    <row r="6" spans="1:16" s="164" customFormat="1" ht="18.75">
      <c r="A6" s="410" t="s">
        <v>7</v>
      </c>
      <c r="B6" s="414"/>
      <c r="C6"/>
      <c r="D6"/>
      <c r="E6" s="265"/>
      <c r="G6" s="410" t="s">
        <v>8</v>
      </c>
      <c r="H6" s="214"/>
      <c r="I6" s="421"/>
      <c r="J6" s="214"/>
      <c r="K6" s="214"/>
      <c r="L6" s="72"/>
      <c r="M6" s="427"/>
      <c r="N6" s="428"/>
      <c r="O6" s="429"/>
      <c r="P6" s="129"/>
    </row>
    <row r="7" spans="1:16" s="164" customFormat="1" ht="18">
      <c r="A7" s="410" t="s">
        <v>9</v>
      </c>
      <c r="B7" s="415"/>
      <c r="C7"/>
      <c r="D7"/>
      <c r="E7" s="105"/>
      <c r="G7" s="21" t="s">
        <v>10</v>
      </c>
      <c r="H7" s="214"/>
      <c r="I7" s="421"/>
      <c r="J7" s="214"/>
      <c r="K7" s="214"/>
      <c r="L7" s="72"/>
      <c r="M7" s="430"/>
      <c r="N7" s="430"/>
      <c r="O7" s="430"/>
      <c r="P7" s="129"/>
    </row>
    <row r="8" spans="1:16" s="164" customFormat="1" ht="18" customHeight="1">
      <c r="A8" s="410" t="s">
        <v>11</v>
      </c>
      <c r="C8"/>
      <c r="D8"/>
      <c r="E8" s="105"/>
      <c r="G8" s="21" t="s">
        <v>12</v>
      </c>
      <c r="H8" s="214"/>
      <c r="I8" s="18"/>
      <c r="J8" s="18"/>
      <c r="K8" s="18"/>
      <c r="L8" s="18"/>
      <c r="M8" s="18"/>
      <c r="N8" s="18"/>
      <c r="O8" s="18"/>
      <c r="P8" s="129"/>
    </row>
    <row r="9" spans="1:16" s="164" customFormat="1" ht="12.75">
      <c r="A9" s="410" t="s">
        <v>13</v>
      </c>
      <c r="C9"/>
      <c r="D9"/>
      <c r="E9" s="105"/>
      <c r="G9" s="21" t="s">
        <v>14</v>
      </c>
      <c r="H9" s="214"/>
      <c r="I9" s="214"/>
      <c r="J9" s="214"/>
      <c r="K9" s="214"/>
      <c r="L9" s="72"/>
      <c r="M9" s="72"/>
      <c r="N9" s="302" t="s">
        <v>15</v>
      </c>
      <c r="O9" s="431"/>
      <c r="P9" s="129"/>
    </row>
    <row r="10" spans="1:16" s="164" customFormat="1" ht="12.75">
      <c r="A10" s="416"/>
      <c r="B10" s="417"/>
      <c r="C10" s="70"/>
      <c r="D10" s="70"/>
      <c r="E10" s="418"/>
      <c r="F10" s="419"/>
      <c r="G10" s="70"/>
      <c r="H10" s="70"/>
      <c r="I10" s="70"/>
      <c r="J10" s="70"/>
      <c r="K10" s="70"/>
      <c r="L10" s="417"/>
      <c r="M10" s="417"/>
      <c r="N10" s="417"/>
      <c r="O10" s="432"/>
      <c r="P10" s="129"/>
    </row>
    <row r="11" spans="1:16" s="164" customFormat="1" ht="12.75">
      <c r="A11" s="420"/>
      <c r="C11"/>
      <c r="D11"/>
      <c r="E11"/>
      <c r="F11"/>
      <c r="L11" s="72"/>
      <c r="M11" s="72"/>
      <c r="O11" s="433"/>
      <c r="P11" s="129"/>
    </row>
    <row r="12" spans="1:16" s="164" customFormat="1" ht="12.75">
      <c r="A12" s="420"/>
      <c r="C12"/>
      <c r="D12"/>
      <c r="E12" s="412"/>
      <c r="F12" s="10"/>
      <c r="G12" s="10"/>
      <c r="H12"/>
      <c r="I12"/>
      <c r="J12"/>
      <c r="K12"/>
      <c r="L12"/>
      <c r="M12"/>
      <c r="O12" s="433"/>
      <c r="P12" s="265"/>
    </row>
    <row r="13" spans="1:18" s="164" customFormat="1" ht="12.75">
      <c r="A13" s="420"/>
      <c r="C13"/>
      <c r="D13"/>
      <c r="E13" s="105"/>
      <c r="F13" s="10"/>
      <c r="G13" s="10"/>
      <c r="H13"/>
      <c r="I13"/>
      <c r="J13"/>
      <c r="K13" s="21"/>
      <c r="M13"/>
      <c r="O13" s="433"/>
      <c r="R13"/>
    </row>
    <row r="14" spans="1:18" s="164" customFormat="1" ht="12.75">
      <c r="A14" s="420"/>
      <c r="B14" s="18"/>
      <c r="C14"/>
      <c r="D14"/>
      <c r="E14" s="88"/>
      <c r="F14" s="88"/>
      <c r="G14" s="88"/>
      <c r="H14" s="72"/>
      <c r="I14" s="8"/>
      <c r="J14" s="72"/>
      <c r="K14" s="410"/>
      <c r="L14" s="214"/>
      <c r="M14" s="72"/>
      <c r="O14" s="433"/>
      <c r="R14"/>
    </row>
    <row r="15" spans="1:15" s="164" customFormat="1" ht="12.75">
      <c r="A15" s="420"/>
      <c r="B15" s="421"/>
      <c r="C15"/>
      <c r="D15"/>
      <c r="E15" s="88"/>
      <c r="F15" s="88"/>
      <c r="G15" s="422"/>
      <c r="H15" s="72"/>
      <c r="I15" s="214"/>
      <c r="J15" s="72"/>
      <c r="K15" s="72"/>
      <c r="L15" s="72"/>
      <c r="M15" s="72"/>
      <c r="O15" s="434"/>
    </row>
    <row r="16" spans="1:15" s="164" customFormat="1" ht="12.75">
      <c r="A16" s="73"/>
      <c r="D16"/>
      <c r="E16" s="88"/>
      <c r="F16" s="265"/>
      <c r="G16" s="265"/>
      <c r="H16" s="214"/>
      <c r="I16" s="435"/>
      <c r="J16" s="436"/>
      <c r="K16" s="265"/>
      <c r="L16" s="72"/>
      <c r="M16" s="422"/>
      <c r="O16" s="437"/>
    </row>
    <row r="17" spans="1:15" ht="12.75">
      <c r="A17" s="73"/>
      <c r="O17" s="140"/>
    </row>
    <row r="18" spans="1:15" ht="12.75">
      <c r="A18" s="73"/>
      <c r="O18" s="140"/>
    </row>
    <row r="19" spans="1:15" ht="12.75">
      <c r="A19" s="73"/>
      <c r="O19" s="140"/>
    </row>
    <row r="20" spans="1:15" ht="12.75">
      <c r="A20" s="73"/>
      <c r="O20" s="140"/>
    </row>
    <row r="21" spans="1:15" ht="12.75">
      <c r="A21" s="73"/>
      <c r="O21" s="140"/>
    </row>
    <row r="22" spans="1:15" ht="12.75">
      <c r="A22" s="73"/>
      <c r="O22" s="140"/>
    </row>
    <row r="23" spans="1:15" ht="12.75">
      <c r="A23" s="73"/>
      <c r="O23" s="140"/>
    </row>
    <row r="24" spans="1:15" ht="12.75">
      <c r="A24" s="73"/>
      <c r="O24" s="140"/>
    </row>
    <row r="25" spans="1:15" ht="12.75">
      <c r="A25" s="73"/>
      <c r="O25" s="140"/>
    </row>
    <row r="26" spans="1:15" ht="12.75">
      <c r="A26" s="73"/>
      <c r="O26" s="140"/>
    </row>
    <row r="27" spans="1:15" ht="12.75">
      <c r="A27" s="73"/>
      <c r="O27" s="140"/>
    </row>
    <row r="28" spans="1:15" ht="12.75">
      <c r="A28" s="73"/>
      <c r="O28" s="140"/>
    </row>
    <row r="29" spans="1:15" ht="12.75">
      <c r="A29" s="73"/>
      <c r="O29" s="140"/>
    </row>
    <row r="30" spans="1:15" ht="12.75">
      <c r="A30" s="73"/>
      <c r="O30" s="140"/>
    </row>
    <row r="31" spans="1:15" ht="12.75">
      <c r="A31" s="73"/>
      <c r="O31" s="140"/>
    </row>
    <row r="32" spans="1:15" ht="12.75">
      <c r="A32" s="73"/>
      <c r="O32" s="140"/>
    </row>
    <row r="33" spans="1:15" ht="12.75">
      <c r="A33" s="73"/>
      <c r="O33" s="140"/>
    </row>
    <row r="34" spans="1:15" ht="12.75">
      <c r="A34" s="73"/>
      <c r="O34" s="140"/>
    </row>
    <row r="35" spans="1:15" ht="12.75">
      <c r="A35" s="73"/>
      <c r="O35" s="140"/>
    </row>
    <row r="36" spans="1:15" ht="12.75">
      <c r="A36" s="73"/>
      <c r="O36" s="140"/>
    </row>
    <row r="37" spans="1:15" ht="12.75">
      <c r="A37" s="73"/>
      <c r="O37" s="140"/>
    </row>
    <row r="38" spans="1:15" ht="12.75">
      <c r="A38" s="73"/>
      <c r="O38" s="140"/>
    </row>
    <row r="39" spans="1:15" ht="12.75">
      <c r="A39" s="73"/>
      <c r="O39" s="140"/>
    </row>
    <row r="40" spans="1:15" ht="12.75">
      <c r="A40" s="73"/>
      <c r="O40" s="140"/>
    </row>
    <row r="41" spans="1:15" ht="12.75">
      <c r="A41" s="423" t="s">
        <v>16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6"/>
    </row>
    <row r="42" spans="1:15" ht="12.75">
      <c r="A42" s="118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120"/>
    </row>
    <row r="43" spans="1:15" ht="12.75">
      <c r="A43" s="118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120"/>
    </row>
    <row r="44" spans="1:15" ht="12.75">
      <c r="A44" s="118"/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120"/>
    </row>
    <row r="45" spans="1:15" ht="12.75">
      <c r="A45" s="118"/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120"/>
    </row>
    <row r="46" spans="1:15" ht="12.75">
      <c r="A46" s="118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120"/>
    </row>
    <row r="47" spans="1:15" ht="12.75">
      <c r="A47" s="118"/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120"/>
    </row>
    <row r="48" spans="1:15" ht="12.75">
      <c r="A48" s="118"/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120"/>
    </row>
    <row r="49" spans="1:15" ht="12.75">
      <c r="A49" s="118"/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120"/>
    </row>
    <row r="50" spans="1:15" ht="12.75">
      <c r="A50" s="118"/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120"/>
    </row>
    <row r="51" spans="1:15" ht="12.75">
      <c r="A51" s="118"/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120"/>
    </row>
    <row r="52" spans="1:15" ht="12.75">
      <c r="A52" s="118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120"/>
    </row>
    <row r="53" spans="1:15" ht="12.75">
      <c r="A53" s="118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120"/>
    </row>
    <row r="54" spans="1:15" ht="12.75">
      <c r="A54" s="118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120"/>
    </row>
    <row r="55" spans="1:15" ht="12.75">
      <c r="A55" s="118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20"/>
    </row>
    <row r="56" spans="1:15" ht="12.75">
      <c r="A56" s="118"/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120"/>
    </row>
    <row r="57" spans="1:15" ht="12.75">
      <c r="A57" s="118"/>
      <c r="B57" s="66"/>
      <c r="C57" s="66"/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120"/>
    </row>
    <row r="58" spans="1:15" ht="12.75">
      <c r="A58" s="118"/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120"/>
    </row>
    <row r="59" spans="1:15" ht="12.75">
      <c r="A59" s="118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120"/>
    </row>
    <row r="60" spans="1:15" ht="12.75">
      <c r="A60" s="118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20"/>
    </row>
    <row r="61" spans="1:15" ht="12.75">
      <c r="A61" s="118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120"/>
    </row>
    <row r="62" spans="1:15" ht="12.75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6"/>
    </row>
  </sheetData>
  <sheetProtection/>
  <mergeCells count="5">
    <mergeCell ref="A2:N2"/>
    <mergeCell ref="A3:N3"/>
    <mergeCell ref="M5:O5"/>
    <mergeCell ref="M6:O6"/>
    <mergeCell ref="I8:O8"/>
  </mergeCells>
  <printOptions/>
  <pageMargins left="0.75" right="0.21" top="0.22999999999999998" bottom="0.26" header="0" footer="0.17"/>
  <pageSetup fitToHeight="1" fitToWidth="1" horizontalDpi="600" verticalDpi="600" orientation="portrait" scale="87"/>
  <headerFooter alignWithMargins="0">
    <oddFooter>&amp;C&amp;D  &amp;T&amp;RPage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8"/>
  <sheetViews>
    <sheetView tabSelected="1" workbookViewId="0" topLeftCell="A1">
      <selection activeCell="A1" sqref="A1"/>
    </sheetView>
  </sheetViews>
  <sheetFormatPr defaultColWidth="9.140625" defaultRowHeight="12.75"/>
  <cols>
    <col min="1" max="1" width="12.00390625" style="0" customWidth="1"/>
    <col min="2" max="2" width="8.7109375" style="0" customWidth="1"/>
    <col min="3" max="3" width="2.8515625" style="0" customWidth="1"/>
    <col min="4" max="4" width="3.57421875" style="0" customWidth="1"/>
    <col min="5" max="5" width="7.00390625" style="0" customWidth="1"/>
    <col min="6" max="6" width="1.7109375" style="0" customWidth="1"/>
    <col min="7" max="7" width="1.1484375" style="0" customWidth="1"/>
    <col min="8" max="9" width="4.8515625" style="0" customWidth="1"/>
    <col min="10" max="20" width="5.8515625" style="0" customWidth="1"/>
    <col min="21" max="21" width="5.140625" style="0" customWidth="1"/>
  </cols>
  <sheetData>
    <row r="1" spans="1:19" s="170" customFormat="1" ht="26.25" customHeight="1">
      <c r="A1" s="4" t="s">
        <v>17</v>
      </c>
      <c r="B1" s="336"/>
      <c r="C1" s="337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S1" s="401"/>
    </row>
    <row r="2" spans="1:19" ht="15" customHeight="1">
      <c r="A2" s="6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5" customHeight="1">
      <c r="A3" s="339" t="s">
        <v>19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  <c r="L3" s="339"/>
      <c r="M3" s="339"/>
      <c r="N3" s="339"/>
      <c r="O3" s="339"/>
      <c r="P3" s="339"/>
      <c r="Q3" s="339"/>
      <c r="R3" s="339"/>
      <c r="S3" s="339"/>
    </row>
    <row r="4" spans="1:19" ht="13.5" customHeight="1">
      <c r="A4" s="112" t="s">
        <v>20</v>
      </c>
      <c r="B4" s="113"/>
      <c r="C4" s="167"/>
      <c r="D4" s="167"/>
      <c r="H4" s="112" t="s">
        <v>21</v>
      </c>
      <c r="J4" s="368"/>
      <c r="P4" s="232"/>
      <c r="Q4" s="402"/>
      <c r="R4" s="402"/>
      <c r="S4" s="402"/>
    </row>
    <row r="5" spans="1:19" ht="12.75">
      <c r="A5" s="112" t="s">
        <v>22</v>
      </c>
      <c r="B5" s="121"/>
      <c r="F5" s="21"/>
      <c r="P5" s="369"/>
      <c r="Q5" s="70"/>
      <c r="R5" s="403"/>
      <c r="S5" s="404"/>
    </row>
    <row r="6" spans="1:19" ht="12.75">
      <c r="A6" s="112" t="s">
        <v>23</v>
      </c>
      <c r="B6" s="340"/>
      <c r="J6" s="2" t="s">
        <v>24</v>
      </c>
      <c r="P6" s="159"/>
      <c r="Q6" s="76"/>
      <c r="R6" s="76"/>
      <c r="S6" s="405"/>
    </row>
    <row r="7" spans="1:19" ht="12.75">
      <c r="A7" s="21" t="s">
        <v>7</v>
      </c>
      <c r="B7" s="123"/>
      <c r="J7" s="162" t="str">
        <f>"standart"</f>
        <v>standart</v>
      </c>
      <c r="K7" s="162"/>
      <c r="L7" s="162"/>
      <c r="M7" s="162"/>
      <c r="N7" s="162"/>
      <c r="O7" s="162"/>
      <c r="P7" s="370"/>
      <c r="Q7" s="72"/>
      <c r="R7" s="72"/>
      <c r="S7" s="140"/>
    </row>
    <row r="8" spans="1:19" ht="12.75">
      <c r="A8" s="21" t="s">
        <v>9</v>
      </c>
      <c r="B8" s="129"/>
      <c r="H8" s="2"/>
      <c r="I8" s="2"/>
      <c r="J8" s="149"/>
      <c r="K8" s="149"/>
      <c r="L8" s="149"/>
      <c r="M8" s="149"/>
      <c r="N8" s="149"/>
      <c r="O8" s="149"/>
      <c r="P8" s="73"/>
      <c r="Q8" s="72"/>
      <c r="R8" s="72"/>
      <c r="S8" s="140"/>
    </row>
    <row r="9" spans="1:19" ht="12.75">
      <c r="A9" s="21" t="s">
        <v>11</v>
      </c>
      <c r="B9" s="129"/>
      <c r="J9" s="149"/>
      <c r="K9" s="149"/>
      <c r="L9" s="149"/>
      <c r="M9" s="149"/>
      <c r="N9" s="149"/>
      <c r="O9" s="149"/>
      <c r="P9" s="73"/>
      <c r="Q9" s="72"/>
      <c r="R9" s="72"/>
      <c r="S9" s="140"/>
    </row>
    <row r="10" spans="1:19" ht="12.75">
      <c r="A10" s="21" t="s">
        <v>25</v>
      </c>
      <c r="B10" s="121"/>
      <c r="J10" s="149"/>
      <c r="K10" s="149"/>
      <c r="L10" s="149"/>
      <c r="M10" s="149"/>
      <c r="N10" s="149"/>
      <c r="O10" s="149"/>
      <c r="P10" s="144"/>
      <c r="Q10" s="142"/>
      <c r="R10" s="142"/>
      <c r="S10" s="143"/>
    </row>
    <row r="11" spans="1:19" ht="12.75">
      <c r="A11" s="21" t="s">
        <v>26</v>
      </c>
      <c r="B11" s="121"/>
      <c r="J11" s="371"/>
      <c r="K11" s="371"/>
      <c r="L11" s="371"/>
      <c r="M11" s="371"/>
      <c r="N11" s="371"/>
      <c r="O11" s="371"/>
      <c r="P11" s="371"/>
      <c r="Q11" s="371"/>
      <c r="R11" s="371"/>
      <c r="S11" s="371"/>
    </row>
    <row r="12" spans="1:19" ht="12.75">
      <c r="A12" s="21" t="s">
        <v>27</v>
      </c>
      <c r="B12" s="340"/>
      <c r="J12" s="372"/>
      <c r="K12" s="290" t="s">
        <v>28</v>
      </c>
      <c r="L12" s="329"/>
      <c r="M12" s="329"/>
      <c r="N12" s="329"/>
      <c r="O12" s="329"/>
      <c r="P12" s="329"/>
      <c r="Q12" s="329"/>
      <c r="R12" s="329"/>
      <c r="S12" s="291"/>
    </row>
    <row r="13" spans="1:19" ht="12.75">
      <c r="A13" s="21" t="s">
        <v>29</v>
      </c>
      <c r="B13" s="129"/>
      <c r="C13" s="129"/>
      <c r="D13" s="129"/>
      <c r="E13" s="129"/>
      <c r="F13" s="129"/>
      <c r="G13" s="129"/>
      <c r="H13" s="129"/>
      <c r="I13" s="373"/>
      <c r="J13" s="50"/>
      <c r="K13" s="329"/>
      <c r="L13" s="329"/>
      <c r="M13" s="171" t="s">
        <v>30</v>
      </c>
      <c r="N13" s="171"/>
      <c r="O13" s="171"/>
      <c r="P13" s="171"/>
      <c r="Q13" s="171"/>
      <c r="R13" s="171"/>
      <c r="S13" s="291"/>
    </row>
    <row r="14" spans="1:19" ht="12.75">
      <c r="A14" s="2" t="s">
        <v>31</v>
      </c>
      <c r="B14" s="341" t="s">
        <v>32</v>
      </c>
      <c r="C14" s="342"/>
      <c r="D14" s="341"/>
      <c r="E14" s="341"/>
      <c r="F14" s="341" t="s">
        <v>33</v>
      </c>
      <c r="G14" s="343"/>
      <c r="H14" s="263" t="s">
        <v>34</v>
      </c>
      <c r="I14" s="263"/>
      <c r="J14" s="374" t="str">
        <f>"0"</f>
        <v>0</v>
      </c>
      <c r="K14" s="374" t="str">
        <f>"2"</f>
        <v>2</v>
      </c>
      <c r="L14" s="375" t="str">
        <f>"4"</f>
        <v>4</v>
      </c>
      <c r="M14" s="375" t="str">
        <f>"6"</f>
        <v>6</v>
      </c>
      <c r="N14" s="375" t="str">
        <f>"8"</f>
        <v>8</v>
      </c>
      <c r="O14" s="376" t="str">
        <f>"10"</f>
        <v>10</v>
      </c>
      <c r="P14" s="376" t="str">
        <f>"12"</f>
        <v>12</v>
      </c>
      <c r="Q14" s="376" t="str">
        <f>"14"</f>
        <v>14</v>
      </c>
      <c r="R14" s="375" t="str">
        <f>"16"</f>
        <v>16</v>
      </c>
      <c r="S14" s="376"/>
    </row>
    <row r="15" spans="1:19" ht="12.75">
      <c r="A15" s="344" t="s">
        <v>35</v>
      </c>
      <c r="B15" s="233" t="s">
        <v>36</v>
      </c>
      <c r="C15" s="146"/>
      <c r="D15" s="146"/>
      <c r="E15" s="146"/>
      <c r="F15" s="345">
        <f aca="true" t="shared" si="0" ref="F15:F27">""</f>
      </c>
      <c r="G15" s="346"/>
      <c r="H15" s="347" t="str">
        <f>"+ 1/4"</f>
        <v>+ 1/4</v>
      </c>
      <c r="I15" s="377" t="str">
        <f>"- 1/4"</f>
        <v>- 1/4</v>
      </c>
      <c r="J15" s="378"/>
      <c r="K15" s="379"/>
      <c r="L15" s="379"/>
      <c r="M15" s="380" t="str">
        <f>"39 1/2"</f>
        <v>39 1/2</v>
      </c>
      <c r="N15" s="379"/>
      <c r="O15" s="381"/>
      <c r="P15" s="381"/>
      <c r="Q15" s="381"/>
      <c r="R15" s="379"/>
      <c r="S15" s="406"/>
    </row>
    <row r="16" spans="1:19" ht="12.75">
      <c r="A16" s="348" t="s">
        <v>37</v>
      </c>
      <c r="B16" s="181" t="s">
        <v>38</v>
      </c>
      <c r="C16" s="181"/>
      <c r="D16" s="181"/>
      <c r="E16" s="181"/>
      <c r="F16" s="349">
        <f t="shared" si="0"/>
      </c>
      <c r="G16" s="350"/>
      <c r="H16" s="351" t="str">
        <f>"+ 1/8"</f>
        <v>+ 1/8</v>
      </c>
      <c r="I16" s="382" t="str">
        <f>"- 1/8"</f>
        <v>- 1/8</v>
      </c>
      <c r="J16" s="383"/>
      <c r="K16" s="384"/>
      <c r="L16" s="384"/>
      <c r="M16" s="380" t="str">
        <f>"14"</f>
        <v>14</v>
      </c>
      <c r="N16" s="384"/>
      <c r="O16" s="385"/>
      <c r="P16" s="385"/>
      <c r="Q16" s="385"/>
      <c r="R16" s="384"/>
      <c r="S16" s="407"/>
    </row>
    <row r="17" spans="1:19" ht="12.75">
      <c r="A17" s="348" t="s">
        <v>39</v>
      </c>
      <c r="B17" s="181" t="s">
        <v>40</v>
      </c>
      <c r="C17" s="181"/>
      <c r="D17" s="181"/>
      <c r="E17" s="181"/>
      <c r="F17" s="349">
        <f t="shared" si="0"/>
      </c>
      <c r="G17" s="350"/>
      <c r="H17" s="351" t="str">
        <f aca="true" t="shared" si="1" ref="H17:H26">"+ 1/4"</f>
        <v>+ 1/4</v>
      </c>
      <c r="I17" s="386" t="str">
        <f aca="true" t="shared" si="2" ref="I17:I26">"- 1/4"</f>
        <v>- 1/4</v>
      </c>
      <c r="J17" s="383"/>
      <c r="K17" s="384"/>
      <c r="L17" s="384"/>
      <c r="M17" s="380" t="str">
        <f>"13 1/2"</f>
        <v>13 1/2</v>
      </c>
      <c r="N17" s="384"/>
      <c r="O17" s="385"/>
      <c r="P17" s="385"/>
      <c r="Q17" s="385"/>
      <c r="R17" s="384"/>
      <c r="S17" s="407"/>
    </row>
    <row r="18" spans="1:19" ht="12.75">
      <c r="A18" s="348" t="s">
        <v>41</v>
      </c>
      <c r="B18" s="181" t="s">
        <v>42</v>
      </c>
      <c r="C18" s="181"/>
      <c r="D18" s="181"/>
      <c r="E18" s="181"/>
      <c r="F18" s="349">
        <f t="shared" si="0"/>
      </c>
      <c r="G18" s="350"/>
      <c r="H18" s="351" t="str">
        <f t="shared" si="1"/>
        <v>+ 1/4</v>
      </c>
      <c r="I18" s="382" t="str">
        <f t="shared" si="2"/>
        <v>- 1/4</v>
      </c>
      <c r="J18" s="383"/>
      <c r="K18" s="384"/>
      <c r="L18" s="384"/>
      <c r="M18" s="380" t="str">
        <f>"13 1/2"</f>
        <v>13 1/2</v>
      </c>
      <c r="N18" s="384"/>
      <c r="O18" s="385"/>
      <c r="P18" s="385"/>
      <c r="Q18" s="385"/>
      <c r="R18" s="384"/>
      <c r="S18" s="407"/>
    </row>
    <row r="19" spans="1:19" ht="12.75">
      <c r="A19" s="352" t="s">
        <v>43</v>
      </c>
      <c r="B19" s="162" t="s">
        <v>44</v>
      </c>
      <c r="C19" s="162"/>
      <c r="D19" s="162"/>
      <c r="E19" s="162"/>
      <c r="F19" s="353">
        <f t="shared" si="0"/>
      </c>
      <c r="G19" s="354"/>
      <c r="H19" s="351" t="str">
        <f t="shared" si="1"/>
        <v>+ 1/4</v>
      </c>
      <c r="I19" s="382" t="str">
        <f t="shared" si="2"/>
        <v>- 1/4</v>
      </c>
      <c r="J19" s="383"/>
      <c r="K19" s="384"/>
      <c r="L19" s="384"/>
      <c r="M19" s="380" t="str">
        <f>"36 1/2"</f>
        <v>36 1/2</v>
      </c>
      <c r="N19" s="384"/>
      <c r="O19" s="385"/>
      <c r="P19" s="385"/>
      <c r="Q19" s="385"/>
      <c r="R19" s="384"/>
      <c r="S19" s="407"/>
    </row>
    <row r="20" spans="1:19" ht="12.75">
      <c r="A20" s="348" t="s">
        <v>45</v>
      </c>
      <c r="B20" s="181" t="s">
        <v>46</v>
      </c>
      <c r="C20" s="181"/>
      <c r="D20" s="181"/>
      <c r="E20" s="181"/>
      <c r="F20" s="349">
        <f t="shared" si="0"/>
      </c>
      <c r="G20" s="350"/>
      <c r="H20" s="351" t="str">
        <f t="shared" si="1"/>
        <v>+ 1/4</v>
      </c>
      <c r="I20" s="382" t="str">
        <f t="shared" si="2"/>
        <v>- 1/4</v>
      </c>
      <c r="J20" s="383"/>
      <c r="K20" s="384"/>
      <c r="L20" s="384"/>
      <c r="M20" s="380" t="str">
        <f>"30 1/2"</f>
        <v>30 1/2</v>
      </c>
      <c r="N20" s="384"/>
      <c r="O20" s="385"/>
      <c r="P20" s="385"/>
      <c r="Q20" s="385"/>
      <c r="R20" s="384"/>
      <c r="S20" s="407"/>
    </row>
    <row r="21" spans="1:19" ht="12.75">
      <c r="A21" s="348" t="s">
        <v>47</v>
      </c>
      <c r="B21" s="162" t="s">
        <v>48</v>
      </c>
      <c r="C21" s="162"/>
      <c r="D21" s="162"/>
      <c r="E21" s="162"/>
      <c r="F21" s="353">
        <f t="shared" si="0"/>
      </c>
      <c r="G21" s="354"/>
      <c r="H21" s="351" t="str">
        <f t="shared" si="1"/>
        <v>+ 1/4</v>
      </c>
      <c r="I21" s="382" t="str">
        <f t="shared" si="2"/>
        <v>- 1/4</v>
      </c>
      <c r="J21" s="383"/>
      <c r="K21" s="384"/>
      <c r="L21" s="384"/>
      <c r="M21" s="380" t="str">
        <f>"35"</f>
        <v>35</v>
      </c>
      <c r="N21" s="384"/>
      <c r="O21" s="385"/>
      <c r="P21" s="385"/>
      <c r="Q21" s="385"/>
      <c r="R21" s="384"/>
      <c r="S21" s="407"/>
    </row>
    <row r="22" spans="1:19" ht="12.75">
      <c r="A22" s="352" t="s">
        <v>49</v>
      </c>
      <c r="B22" s="162" t="s">
        <v>50</v>
      </c>
      <c r="C22" s="162"/>
      <c r="D22" s="162"/>
      <c r="E22" s="162"/>
      <c r="F22" s="353">
        <f t="shared" si="0"/>
      </c>
      <c r="G22" s="354"/>
      <c r="H22" s="351" t="str">
        <f t="shared" si="1"/>
        <v>+ 1/4</v>
      </c>
      <c r="I22" s="382" t="str">
        <f t="shared" si="2"/>
        <v>- 1/4</v>
      </c>
      <c r="J22" s="383"/>
      <c r="K22" s="384"/>
      <c r="L22" s="384"/>
      <c r="M22" s="380" t="str">
        <f>"40 1/2"</f>
        <v>40 1/2</v>
      </c>
      <c r="N22" s="384"/>
      <c r="O22" s="385"/>
      <c r="P22" s="385"/>
      <c r="Q22" s="385"/>
      <c r="R22" s="384"/>
      <c r="S22" s="407"/>
    </row>
    <row r="23" spans="1:19" ht="12.75">
      <c r="A23" s="348" t="s">
        <v>51</v>
      </c>
      <c r="B23" s="162" t="s">
        <v>52</v>
      </c>
      <c r="C23" s="162"/>
      <c r="D23" s="162"/>
      <c r="E23" s="162"/>
      <c r="F23" s="353">
        <f t="shared" si="0"/>
      </c>
      <c r="G23" s="354"/>
      <c r="H23" s="351" t="str">
        <f t="shared" si="1"/>
        <v>+ 1/4</v>
      </c>
      <c r="I23" s="382" t="str">
        <f t="shared" si="2"/>
        <v>- 1/4</v>
      </c>
      <c r="J23" s="383"/>
      <c r="K23" s="384"/>
      <c r="L23" s="384"/>
      <c r="M23" s="380" t="str">
        <f>"43 1/2"</f>
        <v>43 1/2</v>
      </c>
      <c r="N23" s="384"/>
      <c r="O23" s="385"/>
      <c r="P23" s="385"/>
      <c r="Q23" s="385"/>
      <c r="R23" s="384"/>
      <c r="S23" s="407"/>
    </row>
    <row r="24" spans="1:19" ht="12.75">
      <c r="A24" s="348" t="s">
        <v>51</v>
      </c>
      <c r="B24" s="181" t="s">
        <v>53</v>
      </c>
      <c r="C24" s="181"/>
      <c r="D24" s="181"/>
      <c r="E24" s="181"/>
      <c r="F24" s="349">
        <f t="shared" si="0"/>
      </c>
      <c r="G24" s="350"/>
      <c r="H24" s="351" t="str">
        <f t="shared" si="1"/>
        <v>+ 1/4</v>
      </c>
      <c r="I24" s="382" t="str">
        <f t="shared" si="2"/>
        <v>- 1/4</v>
      </c>
      <c r="J24" s="383"/>
      <c r="K24" s="384"/>
      <c r="L24" s="384"/>
      <c r="M24" s="380" t="str">
        <f>"92"</f>
        <v>92</v>
      </c>
      <c r="N24" s="384"/>
      <c r="O24" s="385"/>
      <c r="P24" s="385"/>
      <c r="Q24" s="385"/>
      <c r="R24" s="384"/>
      <c r="S24" s="407"/>
    </row>
    <row r="25" spans="1:19" ht="12.75">
      <c r="A25" s="352" t="s">
        <v>54</v>
      </c>
      <c r="B25" s="162" t="s">
        <v>55</v>
      </c>
      <c r="C25" s="162"/>
      <c r="D25" s="162"/>
      <c r="E25" s="162"/>
      <c r="F25" s="353">
        <f t="shared" si="0"/>
      </c>
      <c r="G25" s="354"/>
      <c r="H25" s="351" t="str">
        <f t="shared" si="1"/>
        <v>+ 1/4</v>
      </c>
      <c r="I25" s="382" t="str">
        <f t="shared" si="2"/>
        <v>- 1/4</v>
      </c>
      <c r="J25" s="383"/>
      <c r="K25" s="384"/>
      <c r="L25" s="384"/>
      <c r="M25" s="380" t="str">
        <f>"19 1/2"</f>
        <v>19 1/2</v>
      </c>
      <c r="N25" s="384"/>
      <c r="O25" s="385"/>
      <c r="P25" s="385"/>
      <c r="Q25" s="385"/>
      <c r="R25" s="384"/>
      <c r="S25" s="407"/>
    </row>
    <row r="26" spans="1:19" ht="12.75">
      <c r="A26" s="348" t="s">
        <v>56</v>
      </c>
      <c r="B26" s="181" t="s">
        <v>57</v>
      </c>
      <c r="C26" s="181"/>
      <c r="D26" s="181"/>
      <c r="E26" s="181"/>
      <c r="F26" s="349">
        <f t="shared" si="0"/>
      </c>
      <c r="G26" s="350"/>
      <c r="H26" s="351" t="str">
        <f t="shared" si="1"/>
        <v>+ 1/4</v>
      </c>
      <c r="I26" s="382" t="str">
        <f t="shared" si="2"/>
        <v>- 1/4</v>
      </c>
      <c r="J26" s="383"/>
      <c r="K26" s="384"/>
      <c r="L26" s="384"/>
      <c r="M26" s="380" t="str">
        <f>"21 1/2"</f>
        <v>21 1/2</v>
      </c>
      <c r="N26" s="384"/>
      <c r="O26" s="385"/>
      <c r="P26" s="385"/>
      <c r="Q26" s="385"/>
      <c r="R26" s="384"/>
      <c r="S26" s="407"/>
    </row>
    <row r="27" spans="1:19" ht="12.75">
      <c r="A27" s="348" t="s">
        <v>58</v>
      </c>
      <c r="B27" s="181" t="s">
        <v>59</v>
      </c>
      <c r="C27" s="181"/>
      <c r="D27" s="181"/>
      <c r="E27" s="181"/>
      <c r="F27" s="349">
        <f t="shared" si="0"/>
      </c>
      <c r="G27" s="350"/>
      <c r="H27" s="351"/>
      <c r="I27" s="382"/>
      <c r="J27" s="383"/>
      <c r="K27" s="384"/>
      <c r="L27" s="384"/>
      <c r="M27" s="380" t="str">
        <f>"21"</f>
        <v>21</v>
      </c>
      <c r="N27" s="384"/>
      <c r="O27" s="385"/>
      <c r="P27" s="385"/>
      <c r="Q27" s="385"/>
      <c r="R27" s="384"/>
      <c r="S27" s="407"/>
    </row>
    <row r="28" spans="1:19" ht="12.75">
      <c r="A28" s="348"/>
      <c r="B28" s="181"/>
      <c r="C28" s="181"/>
      <c r="D28" s="181"/>
      <c r="E28" s="181"/>
      <c r="F28" s="349"/>
      <c r="G28" s="350"/>
      <c r="H28" s="351"/>
      <c r="I28" s="382"/>
      <c r="J28" s="383"/>
      <c r="K28" s="384"/>
      <c r="L28" s="384"/>
      <c r="M28" s="380"/>
      <c r="N28" s="384"/>
      <c r="O28" s="385"/>
      <c r="P28" s="385"/>
      <c r="Q28" s="385"/>
      <c r="R28" s="384"/>
      <c r="S28" s="407"/>
    </row>
    <row r="29" spans="1:19" ht="12.75">
      <c r="A29" s="348"/>
      <c r="B29" s="181"/>
      <c r="C29" s="181"/>
      <c r="D29" s="181"/>
      <c r="E29" s="181"/>
      <c r="F29" s="349"/>
      <c r="G29" s="350"/>
      <c r="H29" s="351"/>
      <c r="I29" s="382"/>
      <c r="J29" s="383"/>
      <c r="K29" s="384"/>
      <c r="L29" s="384"/>
      <c r="M29" s="380"/>
      <c r="N29" s="384"/>
      <c r="O29" s="385"/>
      <c r="P29" s="385"/>
      <c r="Q29" s="385"/>
      <c r="R29" s="384"/>
      <c r="S29" s="407"/>
    </row>
    <row r="30" spans="1:19" ht="12.75">
      <c r="A30" s="348"/>
      <c r="B30" s="181"/>
      <c r="C30" s="181"/>
      <c r="D30" s="181"/>
      <c r="E30" s="181"/>
      <c r="F30" s="349"/>
      <c r="G30" s="350"/>
      <c r="H30" s="351"/>
      <c r="I30" s="382"/>
      <c r="J30" s="383"/>
      <c r="K30" s="384"/>
      <c r="L30" s="384"/>
      <c r="M30" s="380"/>
      <c r="N30" s="384"/>
      <c r="O30" s="385"/>
      <c r="P30" s="385"/>
      <c r="Q30" s="385"/>
      <c r="R30" s="384"/>
      <c r="S30" s="407"/>
    </row>
    <row r="31" spans="1:19" ht="12.75">
      <c r="A31" s="348"/>
      <c r="B31" s="181"/>
      <c r="C31" s="181"/>
      <c r="D31" s="181"/>
      <c r="E31" s="181"/>
      <c r="F31" s="349"/>
      <c r="G31" s="350"/>
      <c r="H31" s="351"/>
      <c r="I31" s="382"/>
      <c r="J31" s="383"/>
      <c r="K31" s="384"/>
      <c r="L31" s="384"/>
      <c r="M31" s="380"/>
      <c r="N31" s="384"/>
      <c r="O31" s="385"/>
      <c r="P31" s="385"/>
      <c r="Q31" s="385"/>
      <c r="R31" s="384"/>
      <c r="S31" s="407"/>
    </row>
    <row r="32" spans="1:19" ht="12.75">
      <c r="A32" s="352"/>
      <c r="B32" s="162"/>
      <c r="C32" s="162"/>
      <c r="D32" s="162"/>
      <c r="E32" s="162"/>
      <c r="F32" s="353"/>
      <c r="G32" s="354"/>
      <c r="H32" s="351"/>
      <c r="I32" s="382"/>
      <c r="J32" s="383"/>
      <c r="K32" s="384"/>
      <c r="L32" s="384"/>
      <c r="M32" s="380"/>
      <c r="N32" s="384"/>
      <c r="O32" s="385"/>
      <c r="P32" s="385"/>
      <c r="Q32" s="385"/>
      <c r="R32" s="384"/>
      <c r="S32" s="407"/>
    </row>
    <row r="33" spans="1:19" ht="12.75">
      <c r="A33" s="283"/>
      <c r="B33" s="162"/>
      <c r="C33" s="162"/>
      <c r="D33" s="162"/>
      <c r="E33" s="162"/>
      <c r="F33" s="353"/>
      <c r="G33" s="354"/>
      <c r="H33" s="351"/>
      <c r="I33" s="382"/>
      <c r="J33" s="383"/>
      <c r="K33" s="384"/>
      <c r="L33" s="384"/>
      <c r="M33" s="380"/>
      <c r="N33" s="384"/>
      <c r="O33" s="385"/>
      <c r="P33" s="385"/>
      <c r="Q33" s="385"/>
      <c r="R33" s="384"/>
      <c r="S33" s="407"/>
    </row>
    <row r="34" spans="1:19" ht="12.75">
      <c r="A34" s="283"/>
      <c r="B34" s="162"/>
      <c r="C34" s="162"/>
      <c r="D34" s="162"/>
      <c r="E34" s="162"/>
      <c r="F34" s="353"/>
      <c r="G34" s="354"/>
      <c r="H34" s="351"/>
      <c r="I34" s="382"/>
      <c r="J34" s="383"/>
      <c r="K34" s="384"/>
      <c r="L34" s="384"/>
      <c r="M34" s="380"/>
      <c r="N34" s="384"/>
      <c r="O34" s="385"/>
      <c r="P34" s="385"/>
      <c r="Q34" s="385"/>
      <c r="R34" s="384"/>
      <c r="S34" s="407"/>
    </row>
    <row r="35" spans="1:19" ht="12.75">
      <c r="A35" s="355"/>
      <c r="B35" s="162"/>
      <c r="C35" s="162"/>
      <c r="D35" s="162"/>
      <c r="E35" s="162"/>
      <c r="F35" s="353"/>
      <c r="G35" s="354"/>
      <c r="H35" s="351"/>
      <c r="I35" s="382"/>
      <c r="J35" s="383"/>
      <c r="K35" s="384"/>
      <c r="L35" s="384"/>
      <c r="M35" s="380"/>
      <c r="N35" s="384"/>
      <c r="O35" s="385"/>
      <c r="P35" s="385"/>
      <c r="Q35" s="385"/>
      <c r="R35" s="384"/>
      <c r="S35" s="407"/>
    </row>
    <row r="36" spans="1:19" ht="12.75">
      <c r="A36" s="355"/>
      <c r="B36" s="162"/>
      <c r="C36" s="162"/>
      <c r="D36" s="162"/>
      <c r="E36" s="162"/>
      <c r="F36" s="353"/>
      <c r="G36" s="354"/>
      <c r="H36" s="351"/>
      <c r="I36" s="382"/>
      <c r="J36" s="383"/>
      <c r="K36" s="384"/>
      <c r="L36" s="384"/>
      <c r="M36" s="380"/>
      <c r="N36" s="384"/>
      <c r="O36" s="385"/>
      <c r="P36" s="385"/>
      <c r="Q36" s="385"/>
      <c r="R36" s="384"/>
      <c r="S36" s="407"/>
    </row>
    <row r="37" spans="1:19" ht="12.75">
      <c r="A37" s="355"/>
      <c r="B37" s="162"/>
      <c r="C37" s="162"/>
      <c r="D37" s="162"/>
      <c r="E37" s="162"/>
      <c r="F37" s="353"/>
      <c r="G37" s="354"/>
      <c r="H37" s="351"/>
      <c r="I37" s="382"/>
      <c r="J37" s="383"/>
      <c r="K37" s="384"/>
      <c r="L37" s="384"/>
      <c r="M37" s="380"/>
      <c r="N37" s="384"/>
      <c r="O37" s="385"/>
      <c r="P37" s="385"/>
      <c r="Q37" s="385"/>
      <c r="R37" s="384"/>
      <c r="S37" s="407"/>
    </row>
    <row r="38" spans="1:19" ht="12.75">
      <c r="A38" s="283"/>
      <c r="B38" s="162"/>
      <c r="C38" s="162"/>
      <c r="D38" s="162"/>
      <c r="E38" s="162"/>
      <c r="F38" s="353"/>
      <c r="G38" s="354"/>
      <c r="H38" s="351"/>
      <c r="I38" s="382"/>
      <c r="J38" s="383"/>
      <c r="K38" s="384"/>
      <c r="L38" s="384"/>
      <c r="M38" s="380"/>
      <c r="N38" s="384"/>
      <c r="O38" s="385"/>
      <c r="P38" s="385"/>
      <c r="Q38" s="385"/>
      <c r="R38" s="384"/>
      <c r="S38" s="407"/>
    </row>
    <row r="39" spans="1:19" ht="12.75">
      <c r="A39" s="283"/>
      <c r="B39" s="162"/>
      <c r="C39" s="162"/>
      <c r="D39" s="162"/>
      <c r="E39" s="162"/>
      <c r="F39" s="353"/>
      <c r="G39" s="354"/>
      <c r="H39" s="351"/>
      <c r="I39" s="382"/>
      <c r="J39" s="383"/>
      <c r="K39" s="384"/>
      <c r="L39" s="384"/>
      <c r="M39" s="380"/>
      <c r="N39" s="384"/>
      <c r="O39" s="385"/>
      <c r="P39" s="385"/>
      <c r="Q39" s="385"/>
      <c r="R39" s="384"/>
      <c r="S39" s="407"/>
    </row>
    <row r="40" spans="1:19" ht="12.75">
      <c r="A40" s="283"/>
      <c r="B40" s="162"/>
      <c r="C40" s="162"/>
      <c r="D40" s="162"/>
      <c r="E40" s="162"/>
      <c r="F40" s="353"/>
      <c r="G40" s="354"/>
      <c r="H40" s="351"/>
      <c r="I40" s="382"/>
      <c r="J40" s="383"/>
      <c r="K40" s="384"/>
      <c r="L40" s="384"/>
      <c r="M40" s="380"/>
      <c r="N40" s="384"/>
      <c r="O40" s="385"/>
      <c r="P40" s="385"/>
      <c r="Q40" s="385"/>
      <c r="R40" s="384"/>
      <c r="S40" s="407"/>
    </row>
    <row r="41" spans="1:19" ht="12.75">
      <c r="A41" s="286"/>
      <c r="B41" s="152"/>
      <c r="C41" s="152"/>
      <c r="D41" s="152"/>
      <c r="E41" s="152"/>
      <c r="F41" s="356"/>
      <c r="G41" s="357"/>
      <c r="H41" s="358"/>
      <c r="I41" s="387"/>
      <c r="J41" s="388"/>
      <c r="K41" s="389"/>
      <c r="L41" s="389"/>
      <c r="M41" s="380"/>
      <c r="N41" s="389"/>
      <c r="O41" s="390"/>
      <c r="P41" s="390"/>
      <c r="Q41" s="390"/>
      <c r="R41" s="389"/>
      <c r="S41" s="408"/>
    </row>
    <row r="42" ht="3" customHeight="1"/>
    <row r="43" spans="1:19" ht="12.75">
      <c r="A43" s="69"/>
      <c r="B43" s="70"/>
      <c r="C43" s="70"/>
      <c r="D43" s="70"/>
      <c r="E43" s="138"/>
      <c r="F43" s="69"/>
      <c r="G43" s="70"/>
      <c r="H43" s="359"/>
      <c r="I43" s="359"/>
      <c r="J43" s="359"/>
      <c r="K43" s="359"/>
      <c r="L43" s="359"/>
      <c r="M43" s="391"/>
      <c r="N43" s="392"/>
      <c r="O43" s="359"/>
      <c r="P43" s="359"/>
      <c r="Q43" s="359"/>
      <c r="R43" s="359"/>
      <c r="S43" s="138"/>
    </row>
    <row r="44" spans="1:19" ht="12.75">
      <c r="A44" s="73"/>
      <c r="B44" s="72"/>
      <c r="C44" s="72"/>
      <c r="D44" s="72"/>
      <c r="E44" s="140"/>
      <c r="F44" s="73"/>
      <c r="G44" s="72"/>
      <c r="H44" s="360"/>
      <c r="I44" s="360"/>
      <c r="J44" s="360"/>
      <c r="K44" s="360"/>
      <c r="L44" s="360"/>
      <c r="M44" s="393"/>
      <c r="N44" s="394"/>
      <c r="O44" s="360"/>
      <c r="P44" s="360"/>
      <c r="Q44" s="360"/>
      <c r="R44" s="360"/>
      <c r="S44" s="140"/>
    </row>
    <row r="45" spans="1:19" ht="12.75">
      <c r="A45" s="73"/>
      <c r="B45" s="72"/>
      <c r="C45" s="72"/>
      <c r="D45" s="72"/>
      <c r="E45" s="140"/>
      <c r="F45" s="73"/>
      <c r="G45" s="72"/>
      <c r="H45" s="360"/>
      <c r="I45" s="360"/>
      <c r="J45" s="360"/>
      <c r="K45" s="360"/>
      <c r="L45" s="360"/>
      <c r="M45" s="393"/>
      <c r="N45" s="394"/>
      <c r="O45" s="360"/>
      <c r="P45" s="360"/>
      <c r="Q45" s="360"/>
      <c r="R45" s="360"/>
      <c r="S45" s="140"/>
    </row>
    <row r="46" spans="1:19" ht="12.75">
      <c r="A46" s="73"/>
      <c r="B46" s="72"/>
      <c r="C46" s="72"/>
      <c r="D46" s="72"/>
      <c r="E46" s="140"/>
      <c r="F46" s="73"/>
      <c r="G46" s="72"/>
      <c r="H46" s="360"/>
      <c r="I46" s="360"/>
      <c r="J46" s="360"/>
      <c r="K46" s="360"/>
      <c r="L46" s="360"/>
      <c r="M46" s="393"/>
      <c r="N46" s="394"/>
      <c r="O46" s="360"/>
      <c r="P46" s="360"/>
      <c r="Q46" s="360"/>
      <c r="R46" s="360"/>
      <c r="S46" s="140"/>
    </row>
    <row r="47" spans="1:19" ht="12.75" customHeight="1">
      <c r="A47" s="73"/>
      <c r="B47" s="72"/>
      <c r="C47" s="72"/>
      <c r="D47" s="72"/>
      <c r="E47" s="140"/>
      <c r="F47" s="73"/>
      <c r="G47" s="72"/>
      <c r="H47" s="360"/>
      <c r="I47" s="360"/>
      <c r="J47" s="360"/>
      <c r="K47" s="360"/>
      <c r="L47" s="360"/>
      <c r="M47" s="393"/>
      <c r="N47" s="394"/>
      <c r="O47" s="360"/>
      <c r="P47" s="360"/>
      <c r="Q47" s="360"/>
      <c r="R47" s="360"/>
      <c r="S47" s="140"/>
    </row>
    <row r="48" spans="1:19" ht="12.75">
      <c r="A48" s="73"/>
      <c r="B48" s="72"/>
      <c r="C48" s="72"/>
      <c r="D48" s="72"/>
      <c r="E48" s="140"/>
      <c r="F48" s="73"/>
      <c r="G48" s="72"/>
      <c r="H48" s="360"/>
      <c r="I48" s="360"/>
      <c r="J48" s="360"/>
      <c r="K48" s="360"/>
      <c r="L48" s="360"/>
      <c r="M48" s="393"/>
      <c r="N48" s="394"/>
      <c r="O48" s="360"/>
      <c r="P48" s="360"/>
      <c r="Q48" s="360"/>
      <c r="R48" s="360"/>
      <c r="S48" s="140"/>
    </row>
    <row r="49" spans="1:19" ht="12.75">
      <c r="A49" s="73"/>
      <c r="B49" s="72"/>
      <c r="C49" s="72"/>
      <c r="D49" s="72"/>
      <c r="E49" s="140"/>
      <c r="F49" s="73"/>
      <c r="G49" s="72"/>
      <c r="H49" s="360"/>
      <c r="I49" s="360"/>
      <c r="J49" s="360"/>
      <c r="K49" s="360"/>
      <c r="L49" s="360"/>
      <c r="M49" s="393"/>
      <c r="N49" s="394"/>
      <c r="O49" s="360"/>
      <c r="P49" s="360"/>
      <c r="Q49" s="360"/>
      <c r="R49" s="360"/>
      <c r="S49" s="140"/>
    </row>
    <row r="50" spans="1:19" ht="12.75">
      <c r="A50" s="73"/>
      <c r="B50" s="72"/>
      <c r="C50" s="72"/>
      <c r="D50" s="72"/>
      <c r="E50" s="140"/>
      <c r="F50" s="73"/>
      <c r="G50" s="72"/>
      <c r="H50" s="360"/>
      <c r="I50" s="360"/>
      <c r="J50" s="360"/>
      <c r="K50" s="360"/>
      <c r="L50" s="360"/>
      <c r="M50" s="393"/>
      <c r="N50" s="394"/>
      <c r="O50" s="360"/>
      <c r="P50" s="360"/>
      <c r="Q50" s="360"/>
      <c r="R50" s="360"/>
      <c r="S50" s="140"/>
    </row>
    <row r="51" spans="1:19" ht="12.75">
      <c r="A51" s="361"/>
      <c r="B51" s="362"/>
      <c r="C51" s="362"/>
      <c r="D51" s="362"/>
      <c r="E51" s="362"/>
      <c r="F51" s="361"/>
      <c r="G51" s="362"/>
      <c r="H51" s="362"/>
      <c r="I51" s="362"/>
      <c r="J51" s="362"/>
      <c r="K51" s="362"/>
      <c r="L51" s="362"/>
      <c r="M51" s="395"/>
      <c r="N51" s="361"/>
      <c r="O51" s="362"/>
      <c r="P51" s="362"/>
      <c r="Q51" s="362"/>
      <c r="R51" s="362"/>
      <c r="S51" s="140"/>
    </row>
    <row r="52" spans="1:19" ht="12.75">
      <c r="A52" s="361"/>
      <c r="B52" s="362"/>
      <c r="C52" s="362"/>
      <c r="D52" s="362"/>
      <c r="E52" s="362"/>
      <c r="F52" s="361"/>
      <c r="G52" s="362"/>
      <c r="H52" s="362"/>
      <c r="I52" s="362"/>
      <c r="J52" s="362"/>
      <c r="K52" s="362"/>
      <c r="L52" s="362"/>
      <c r="M52" s="395"/>
      <c r="N52" s="361"/>
      <c r="O52" s="362"/>
      <c r="P52" s="362"/>
      <c r="Q52" s="362"/>
      <c r="R52" s="362"/>
      <c r="S52" s="140"/>
    </row>
    <row r="53" spans="1:19" ht="12.75">
      <c r="A53" s="361"/>
      <c r="B53" s="362"/>
      <c r="C53" s="362"/>
      <c r="D53" s="362"/>
      <c r="E53" s="362"/>
      <c r="F53" s="361"/>
      <c r="G53" s="362"/>
      <c r="H53" s="362"/>
      <c r="I53" s="362"/>
      <c r="J53" s="362"/>
      <c r="K53" s="362"/>
      <c r="L53" s="362"/>
      <c r="M53" s="395"/>
      <c r="N53" s="396"/>
      <c r="O53" s="397"/>
      <c r="P53" s="397"/>
      <c r="Q53" s="397"/>
      <c r="R53" s="397"/>
      <c r="S53" s="143"/>
    </row>
    <row r="54" spans="1:19" ht="12.75">
      <c r="A54" s="363"/>
      <c r="B54" s="364"/>
      <c r="C54" s="364"/>
      <c r="D54" s="364"/>
      <c r="E54" s="364"/>
      <c r="F54" s="363"/>
      <c r="G54" s="364"/>
      <c r="H54" s="364"/>
      <c r="I54" s="364"/>
      <c r="J54" s="364"/>
      <c r="K54" s="364"/>
      <c r="L54" s="364"/>
      <c r="M54" s="398"/>
      <c r="N54" s="363"/>
      <c r="O54" s="364"/>
      <c r="P54" s="364"/>
      <c r="Q54" s="364"/>
      <c r="R54" s="364"/>
      <c r="S54" s="147"/>
    </row>
    <row r="55" spans="1:19" ht="12.75">
      <c r="A55" s="365"/>
      <c r="B55" s="190"/>
      <c r="C55" s="190"/>
      <c r="D55" s="190"/>
      <c r="E55" s="190"/>
      <c r="F55" s="365"/>
      <c r="G55" s="190"/>
      <c r="H55" s="190"/>
      <c r="I55" s="190"/>
      <c r="J55" s="190"/>
      <c r="K55" s="190"/>
      <c r="L55" s="190"/>
      <c r="M55" s="197"/>
      <c r="N55" s="399"/>
      <c r="O55" s="191"/>
      <c r="P55" s="191"/>
      <c r="Q55" s="191"/>
      <c r="R55" s="191"/>
      <c r="S55" s="150"/>
    </row>
    <row r="56" spans="1:19" ht="12.75">
      <c r="A56" s="365"/>
      <c r="B56" s="190"/>
      <c r="C56" s="190"/>
      <c r="D56" s="190"/>
      <c r="E56" s="190"/>
      <c r="F56" s="365"/>
      <c r="G56" s="190"/>
      <c r="H56" s="190"/>
      <c r="I56" s="190"/>
      <c r="J56" s="190"/>
      <c r="K56" s="190"/>
      <c r="L56" s="190"/>
      <c r="M56" s="197"/>
      <c r="N56" s="399"/>
      <c r="O56" s="191"/>
      <c r="P56" s="191"/>
      <c r="Q56" s="191"/>
      <c r="R56" s="191"/>
      <c r="S56" s="150"/>
    </row>
    <row r="57" spans="1:19" ht="12.75">
      <c r="A57" s="365"/>
      <c r="B57" s="190"/>
      <c r="C57" s="190"/>
      <c r="D57" s="190"/>
      <c r="E57" s="190"/>
      <c r="F57" s="365"/>
      <c r="G57" s="190"/>
      <c r="H57" s="190"/>
      <c r="I57" s="190"/>
      <c r="J57" s="190"/>
      <c r="K57" s="190"/>
      <c r="L57" s="190"/>
      <c r="M57" s="197"/>
      <c r="N57" s="399"/>
      <c r="O57" s="191"/>
      <c r="P57" s="191"/>
      <c r="Q57" s="191"/>
      <c r="R57" s="191"/>
      <c r="S57" s="150"/>
    </row>
    <row r="58" spans="1:19" ht="12.75">
      <c r="A58" s="366"/>
      <c r="B58" s="367"/>
      <c r="C58" s="367"/>
      <c r="D58" s="367"/>
      <c r="E58" s="367"/>
      <c r="F58" s="366"/>
      <c r="G58" s="367"/>
      <c r="H58" s="367"/>
      <c r="I58" s="367"/>
      <c r="J58" s="367"/>
      <c r="K58" s="367"/>
      <c r="L58" s="367"/>
      <c r="M58" s="400"/>
      <c r="N58" s="366"/>
      <c r="O58" s="367"/>
      <c r="P58" s="367"/>
      <c r="Q58" s="367"/>
      <c r="R58" s="367"/>
      <c r="S58" s="200"/>
    </row>
  </sheetData>
  <sheetProtection/>
  <mergeCells count="4">
    <mergeCell ref="A2:S2"/>
    <mergeCell ref="A3:S3"/>
    <mergeCell ref="K12:S12"/>
    <mergeCell ref="B13:I13"/>
  </mergeCells>
  <printOptions/>
  <pageMargins left="0.75" right="0.1" top="0.19" bottom="0.23999999999999996" header="0" footer="0"/>
  <pageSetup fitToHeight="1" fitToWidth="1" horizontalDpi="300" verticalDpi="300" orientation="portrait" scale="92"/>
  <headerFooter alignWithMargins="0">
    <oddFooter>&amp;C&amp;D  &amp;T&amp;RPage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9"/>
  <sheetViews>
    <sheetView workbookViewId="0" topLeftCell="A34">
      <selection activeCell="T18" sqref="T18"/>
    </sheetView>
  </sheetViews>
  <sheetFormatPr defaultColWidth="9.140625" defaultRowHeight="12.75"/>
  <cols>
    <col min="1" max="1" width="1.7109375" style="0" customWidth="1"/>
    <col min="2" max="2" width="18.8515625" style="1" customWidth="1"/>
    <col min="3" max="3" width="2.28125" style="1" customWidth="1"/>
    <col min="4" max="4" width="1.57421875" style="2" customWidth="1"/>
    <col min="5" max="5" width="4.28125" style="3" customWidth="1"/>
    <col min="6" max="6" width="10.28125" style="3" customWidth="1"/>
    <col min="7" max="7" width="1.1484375" style="0" customWidth="1"/>
    <col min="8" max="18" width="5.7109375" style="0" customWidth="1"/>
  </cols>
  <sheetData>
    <row r="1" spans="1:18" ht="26.25" customHeight="1">
      <c r="A1" s="4" t="s">
        <v>60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3"/>
      <c r="P1" s="63"/>
      <c r="Q1" s="63"/>
      <c r="R1" s="102"/>
    </row>
    <row r="2" spans="1:18" ht="15" customHeight="1">
      <c r="A2" s="6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5" customHeight="1">
      <c r="A3" s="7" t="s">
        <v>61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2.75">
      <c r="A4" s="8" t="s">
        <v>20</v>
      </c>
      <c r="C4" s="9"/>
      <c r="D4" s="3"/>
      <c r="F4"/>
      <c r="H4" s="8" t="s">
        <v>21</v>
      </c>
      <c r="J4" s="66"/>
      <c r="K4" s="67"/>
      <c r="N4" s="330"/>
      <c r="O4" s="330"/>
      <c r="P4" s="330"/>
      <c r="Q4" s="330"/>
      <c r="R4" s="330"/>
    </row>
    <row r="5" spans="1:18" ht="12.75">
      <c r="A5" s="8" t="s">
        <v>22</v>
      </c>
      <c r="C5" s="9"/>
      <c r="D5" s="3"/>
      <c r="F5"/>
      <c r="M5" s="192"/>
      <c r="N5" s="69"/>
      <c r="O5" s="70"/>
      <c r="P5" s="70"/>
      <c r="Q5" s="70"/>
      <c r="R5" s="138"/>
    </row>
    <row r="6" spans="1:18" ht="12.75">
      <c r="A6" s="8" t="s">
        <v>5</v>
      </c>
      <c r="B6" s="8"/>
      <c r="C6" s="11"/>
      <c r="D6" s="12"/>
      <c r="E6" s="12"/>
      <c r="F6"/>
      <c r="M6" s="193"/>
      <c r="N6" s="73"/>
      <c r="O6" s="72"/>
      <c r="P6" s="72"/>
      <c r="Q6" s="72"/>
      <c r="R6" s="140"/>
    </row>
    <row r="7" spans="1:18" ht="12.75">
      <c r="A7" s="8" t="s">
        <v>7</v>
      </c>
      <c r="B7" s="8"/>
      <c r="C7" s="13"/>
      <c r="D7" s="14"/>
      <c r="E7" s="14"/>
      <c r="F7"/>
      <c r="M7" s="193"/>
      <c r="N7" s="73"/>
      <c r="O7" s="72"/>
      <c r="P7" s="72"/>
      <c r="Q7" s="72"/>
      <c r="R7" s="140"/>
    </row>
    <row r="8" spans="1:18" ht="12.75">
      <c r="A8" s="8" t="s">
        <v>9</v>
      </c>
      <c r="B8" s="8"/>
      <c r="C8" s="15"/>
      <c r="D8" s="14"/>
      <c r="E8" s="14"/>
      <c r="F8"/>
      <c r="M8" s="193"/>
      <c r="N8" s="73"/>
      <c r="O8" s="72"/>
      <c r="P8" s="72"/>
      <c r="Q8" s="72"/>
      <c r="R8" s="140"/>
    </row>
    <row r="9" spans="1:18" ht="12.75">
      <c r="A9" s="8" t="s">
        <v>62</v>
      </c>
      <c r="B9" s="8"/>
      <c r="C9" s="16"/>
      <c r="D9" s="14"/>
      <c r="E9" s="14"/>
      <c r="F9"/>
      <c r="I9" s="331"/>
      <c r="J9" s="76"/>
      <c r="K9" s="76"/>
      <c r="L9" s="76"/>
      <c r="M9" s="193"/>
      <c r="N9" s="73"/>
      <c r="O9" s="72"/>
      <c r="P9" s="72"/>
      <c r="Q9" s="72"/>
      <c r="R9" s="140"/>
    </row>
    <row r="10" spans="1:18" ht="12.75">
      <c r="A10" s="8" t="s">
        <v>63</v>
      </c>
      <c r="B10" s="8"/>
      <c r="C10" s="17"/>
      <c r="D10" s="18"/>
      <c r="E10" s="18"/>
      <c r="F10"/>
      <c r="I10" s="78"/>
      <c r="J10" s="78"/>
      <c r="K10" s="79"/>
      <c r="L10" s="79"/>
      <c r="M10" s="193"/>
      <c r="N10" s="73"/>
      <c r="O10" s="72"/>
      <c r="P10" s="72"/>
      <c r="Q10" s="72"/>
      <c r="R10" s="140"/>
    </row>
    <row r="11" spans="1:18" ht="12.75">
      <c r="A11" s="8" t="s">
        <v>64</v>
      </c>
      <c r="B11" s="8"/>
      <c r="C11" s="15"/>
      <c r="D11" s="19"/>
      <c r="E11" s="19"/>
      <c r="F11"/>
      <c r="I11" s="78"/>
      <c r="J11" s="78"/>
      <c r="K11" s="79"/>
      <c r="L11" s="79"/>
      <c r="M11" s="193"/>
      <c r="N11" s="73"/>
      <c r="O11" s="72"/>
      <c r="P11" s="72"/>
      <c r="Q11" s="72"/>
      <c r="R11" s="140"/>
    </row>
    <row r="12" spans="1:18" ht="12.75">
      <c r="A12" s="8" t="s">
        <v>65</v>
      </c>
      <c r="B12" s="8"/>
      <c r="C12" s="20"/>
      <c r="D12" s="18"/>
      <c r="E12" s="18"/>
      <c r="F12"/>
      <c r="I12" s="78"/>
      <c r="J12" s="78"/>
      <c r="K12" s="79"/>
      <c r="L12" s="79"/>
      <c r="M12" s="193"/>
      <c r="N12" s="73"/>
      <c r="O12" s="72"/>
      <c r="P12" s="72"/>
      <c r="Q12" s="72"/>
      <c r="R12" s="140"/>
    </row>
    <row r="13" spans="1:18" ht="12.75">
      <c r="A13" s="8" t="s">
        <v>66</v>
      </c>
      <c r="B13" s="8"/>
      <c r="C13" s="20"/>
      <c r="D13" s="14"/>
      <c r="E13" s="14"/>
      <c r="F13"/>
      <c r="I13" s="78"/>
      <c r="J13" s="78"/>
      <c r="K13" s="79"/>
      <c r="L13" s="79"/>
      <c r="M13" s="193"/>
      <c r="N13" s="73"/>
      <c r="O13" s="72"/>
      <c r="P13" s="72"/>
      <c r="Q13" s="72"/>
      <c r="R13" s="140"/>
    </row>
    <row r="14" spans="1:18" ht="12.75">
      <c r="A14" s="8" t="s">
        <v>67</v>
      </c>
      <c r="B14" s="8"/>
      <c r="C14" s="20"/>
      <c r="D14" s="14"/>
      <c r="E14" s="14"/>
      <c r="F14"/>
      <c r="I14" s="78"/>
      <c r="J14" s="78"/>
      <c r="K14" s="79"/>
      <c r="L14" s="79"/>
      <c r="M14" s="193"/>
      <c r="N14" s="194"/>
      <c r="O14" s="195"/>
      <c r="P14" s="195"/>
      <c r="Q14" s="142"/>
      <c r="R14" s="143"/>
    </row>
    <row r="15" spans="1:18" ht="12.75">
      <c r="A15" s="21" t="s">
        <v>68</v>
      </c>
      <c r="B15" s="8"/>
      <c r="C15" s="20"/>
      <c r="D15" s="14"/>
      <c r="E15" s="14"/>
      <c r="F15"/>
      <c r="I15" s="78"/>
      <c r="J15" s="78"/>
      <c r="K15" s="79"/>
      <c r="O15" s="72"/>
      <c r="P15" s="72"/>
      <c r="Q15" s="72"/>
      <c r="R15" s="72"/>
    </row>
    <row r="16" spans="3:10" ht="12.75">
      <c r="C16" s="8"/>
      <c r="D16" s="20"/>
      <c r="E16" s="18"/>
      <c r="F16" s="18"/>
      <c r="H16" s="22"/>
      <c r="I16" s="22"/>
      <c r="J16" s="85"/>
    </row>
    <row r="17" spans="1:18" ht="12.75">
      <c r="A17" s="290" t="s">
        <v>69</v>
      </c>
      <c r="B17" s="329"/>
      <c r="C17" s="329"/>
      <c r="D17" s="329"/>
      <c r="E17" s="329"/>
      <c r="F17" s="329"/>
      <c r="G17" s="329"/>
      <c r="H17" s="329"/>
      <c r="I17" s="329"/>
      <c r="J17" s="329"/>
      <c r="K17" s="329"/>
      <c r="L17" s="329"/>
      <c r="M17" s="329"/>
      <c r="N17" s="329"/>
      <c r="O17" s="329"/>
      <c r="P17" s="329"/>
      <c r="Q17" s="329"/>
      <c r="R17" s="291"/>
    </row>
    <row r="18" spans="1:18" ht="49.5" customHeight="1">
      <c r="A18" s="26"/>
      <c r="B18" s="27" t="str">
        <f>"DESCRIPTION"</f>
        <v>DESCRIPTION</v>
      </c>
      <c r="C18" s="28"/>
      <c r="D18" s="29" t="str">
        <f>"POINT OF MEASURING"</f>
        <v>POINT OF MEASURING</v>
      </c>
      <c r="E18" s="30"/>
      <c r="F18" s="30"/>
      <c r="G18" s="28"/>
      <c r="H18" s="31" t="s">
        <v>70</v>
      </c>
      <c r="I18" s="31"/>
      <c r="J18" s="31"/>
      <c r="K18" s="31"/>
      <c r="L18" s="31"/>
      <c r="M18" s="31"/>
      <c r="N18" s="31"/>
      <c r="O18" s="31"/>
      <c r="P18" s="31"/>
      <c r="Q18" s="31"/>
      <c r="R18" s="31"/>
    </row>
    <row r="19" spans="1:18" ht="12.75">
      <c r="A19" s="32"/>
      <c r="B19" s="33" t="str">
        <f>"CB LENGTH"</f>
        <v>CB LENGTH</v>
      </c>
      <c r="C19" s="34"/>
      <c r="D19" s="35" t="str">
        <f>"CB NECK TO HEM (SELF)"</f>
        <v>CB NECK TO HEM (SELF)</v>
      </c>
      <c r="E19" s="36"/>
      <c r="F19" s="37"/>
      <c r="G19" s="38"/>
      <c r="H19" s="39" t="str">
        <f>"39 1/2"</f>
        <v>39 1/2</v>
      </c>
      <c r="I19" s="91"/>
      <c r="J19" s="91"/>
      <c r="K19" s="91"/>
      <c r="L19" s="91"/>
      <c r="M19" s="91"/>
      <c r="N19" s="332"/>
      <c r="O19" s="91"/>
      <c r="P19" s="91"/>
      <c r="Q19" s="91"/>
      <c r="R19" s="333"/>
    </row>
    <row r="20" spans="1:18" ht="12.75">
      <c r="A20" s="40"/>
      <c r="B20" s="41" t="str">
        <f>"ACROSS SHLDER"</f>
        <v>ACROSS SHLDER</v>
      </c>
      <c r="C20" s="42"/>
      <c r="D20" s="43" t="str">
        <f>"lace edge to lace edge"</f>
        <v>lace edge to lace edge</v>
      </c>
      <c r="E20" s="44"/>
      <c r="F20" s="45"/>
      <c r="G20" s="46"/>
      <c r="H20" s="47" t="str">
        <f>"14"</f>
        <v>14</v>
      </c>
      <c r="I20" s="47"/>
      <c r="J20" s="47"/>
      <c r="K20" s="47"/>
      <c r="L20" s="47"/>
      <c r="M20" s="47"/>
      <c r="N20" s="97"/>
      <c r="O20" s="47"/>
      <c r="P20" s="47"/>
      <c r="Q20" s="47"/>
      <c r="R20" s="334"/>
    </row>
    <row r="21" spans="1:18" ht="12.75">
      <c r="A21" s="40"/>
      <c r="B21" s="41" t="str">
        <f>"ACROSS BACK"</f>
        <v>ACROSS BACK</v>
      </c>
      <c r="C21" s="42"/>
      <c r="D21" s="43" t="str">
        <f>"4 1/2"" BLW CB NECK, lace edge to lace edge"</f>
        <v>4 1/2" BLW CB NECK, lace edge to lace edge</v>
      </c>
      <c r="E21" s="44"/>
      <c r="F21" s="45"/>
      <c r="G21" s="48"/>
      <c r="H21" s="47" t="str">
        <f>"13 1/2"</f>
        <v>13 1/2</v>
      </c>
      <c r="I21" s="47"/>
      <c r="J21" s="47"/>
      <c r="K21" s="47"/>
      <c r="L21" s="47"/>
      <c r="M21" s="47"/>
      <c r="N21" s="97"/>
      <c r="O21" s="47"/>
      <c r="P21" s="47"/>
      <c r="Q21" s="47"/>
      <c r="R21" s="334"/>
    </row>
    <row r="22" spans="1:18" ht="12.75">
      <c r="A22" s="40"/>
      <c r="B22" s="41" t="str">
        <f>"ACROSS FRONT"</f>
        <v>ACROSS FRONT</v>
      </c>
      <c r="C22" s="42"/>
      <c r="D22" s="43" t="str">
        <f>"5"" BLW HPS,lace edge to lace edge"</f>
        <v>5" BLW HPS,lace edge to lace edge</v>
      </c>
      <c r="E22" s="44"/>
      <c r="F22" s="45"/>
      <c r="G22" s="48"/>
      <c r="H22" s="47" t="str">
        <f>"13 1/2"</f>
        <v>13 1/2</v>
      </c>
      <c r="I22" s="47"/>
      <c r="J22" s="47"/>
      <c r="K22" s="47"/>
      <c r="L22" s="47"/>
      <c r="M22" s="47"/>
      <c r="N22" s="97"/>
      <c r="O22" s="47"/>
      <c r="P22" s="47"/>
      <c r="Q22" s="47"/>
      <c r="R22" s="334"/>
    </row>
    <row r="23" spans="1:18" ht="12.75">
      <c r="A23" s="40"/>
      <c r="B23" s="41" t="str">
        <f>"CHEST"</f>
        <v>CHEST</v>
      </c>
      <c r="C23" s="42"/>
      <c r="D23" s="43" t="str">
        <f>"1"" BLW AH, self"</f>
        <v>1" BLW AH, self</v>
      </c>
      <c r="E23" s="44"/>
      <c r="F23" s="45"/>
      <c r="G23" s="48"/>
      <c r="H23" s="47" t="str">
        <f>"36 1/2"</f>
        <v>36 1/2</v>
      </c>
      <c r="I23" s="47"/>
      <c r="J23" s="47"/>
      <c r="K23" s="47"/>
      <c r="L23" s="47"/>
      <c r="M23" s="47"/>
      <c r="N23" s="97"/>
      <c r="O23" s="47"/>
      <c r="P23" s="47"/>
      <c r="Q23" s="47"/>
      <c r="R23" s="334"/>
    </row>
    <row r="24" spans="1:18" ht="12.75">
      <c r="A24" s="40"/>
      <c r="B24" s="41" t="str">
        <f>"WAIST"</f>
        <v>WAIST</v>
      </c>
      <c r="C24" s="42"/>
      <c r="D24" s="43" t="str">
        <f>"AT WAIST SEAM (self)"</f>
        <v>AT WAIST SEAM (self)</v>
      </c>
      <c r="E24" s="44"/>
      <c r="F24" s="45"/>
      <c r="G24" s="48"/>
      <c r="H24" s="47" t="str">
        <f>"30 1/2"</f>
        <v>30 1/2</v>
      </c>
      <c r="I24" s="47"/>
      <c r="J24" s="47"/>
      <c r="K24" s="47"/>
      <c r="L24" s="47"/>
      <c r="M24" s="47"/>
      <c r="N24" s="97"/>
      <c r="O24" s="47"/>
      <c r="P24" s="47"/>
      <c r="Q24" s="47"/>
      <c r="R24" s="334"/>
    </row>
    <row r="25" spans="1:18" ht="12.75">
      <c r="A25" s="40"/>
      <c r="B25" s="41" t="str">
        <f>"HIGH HIP"</f>
        <v>HIGH HIP</v>
      </c>
      <c r="C25" s="42"/>
      <c r="D25" s="43" t="str">
        <f>"10"" FROM ARMHOLE (self)"</f>
        <v>10" FROM ARMHOLE (self)</v>
      </c>
      <c r="E25" s="44"/>
      <c r="F25" s="45"/>
      <c r="G25" s="46"/>
      <c r="H25" s="47" t="str">
        <f>"35"</f>
        <v>35</v>
      </c>
      <c r="I25" s="47"/>
      <c r="J25" s="47"/>
      <c r="K25" s="47"/>
      <c r="L25" s="47"/>
      <c r="M25" s="47"/>
      <c r="N25" s="97"/>
      <c r="O25" s="47"/>
      <c r="P25" s="47"/>
      <c r="Q25" s="47"/>
      <c r="R25" s="334"/>
    </row>
    <row r="26" spans="1:18" ht="12.75">
      <c r="A26" s="40"/>
      <c r="B26" s="41" t="str">
        <f>"LOW HIP"</f>
        <v>LOW HIP</v>
      </c>
      <c r="C26" s="42"/>
      <c r="D26" s="43" t="str">
        <f>"17"" FROM ARMHOLE (self)"</f>
        <v>17" FROM ARMHOLE (self)</v>
      </c>
      <c r="E26" s="44"/>
      <c r="F26" s="45"/>
      <c r="G26" s="46"/>
      <c r="H26" s="47" t="str">
        <f>"40 1/2"</f>
        <v>40 1/2</v>
      </c>
      <c r="I26" s="47"/>
      <c r="J26" s="47"/>
      <c r="K26" s="47"/>
      <c r="L26" s="47"/>
      <c r="M26" s="47"/>
      <c r="N26" s="97"/>
      <c r="O26" s="47"/>
      <c r="P26" s="47"/>
      <c r="Q26" s="47"/>
      <c r="R26" s="334"/>
    </row>
    <row r="27" spans="1:18" ht="12.75">
      <c r="A27" s="40"/>
      <c r="B27" s="41" t="str">
        <f>"SWEEP"</f>
        <v>SWEEP</v>
      </c>
      <c r="C27" s="42"/>
      <c r="D27" s="43" t="str">
        <f>"ALONG BTM HEM EDGE"</f>
        <v>ALONG BTM HEM EDGE</v>
      </c>
      <c r="E27" s="44"/>
      <c r="F27" s="45"/>
      <c r="G27" s="46"/>
      <c r="H27" s="47" t="str">
        <f>"92"</f>
        <v>92</v>
      </c>
      <c r="I27" s="47"/>
      <c r="J27" s="47"/>
      <c r="K27" s="47"/>
      <c r="L27" s="47"/>
      <c r="M27" s="47"/>
      <c r="N27" s="97"/>
      <c r="O27" s="47"/>
      <c r="P27" s="47"/>
      <c r="Q27" s="47"/>
      <c r="R27" s="334"/>
    </row>
    <row r="28" spans="1:18" ht="12.75">
      <c r="A28" s="40"/>
      <c r="B28" s="41" t="str">
        <f>"SWEEP"</f>
        <v>SWEEP</v>
      </c>
      <c r="C28" s="42"/>
      <c r="D28" s="43" t="str">
        <f>"ALONG BTM JOIN SEAM (self)"</f>
        <v>ALONG BTM JOIN SEAM (self)</v>
      </c>
      <c r="E28" s="44"/>
      <c r="F28" s="45"/>
      <c r="G28" s="46"/>
      <c r="H28" s="47" t="str">
        <f>"43 1/2"</f>
        <v>43 1/2</v>
      </c>
      <c r="I28" s="47"/>
      <c r="J28" s="47"/>
      <c r="K28" s="47"/>
      <c r="L28" s="47"/>
      <c r="M28" s="47"/>
      <c r="N28" s="97"/>
      <c r="O28" s="47"/>
      <c r="P28" s="47"/>
      <c r="Q28" s="47"/>
      <c r="R28" s="334"/>
    </row>
    <row r="29" spans="1:18" ht="12.75">
      <c r="A29" s="40"/>
      <c r="B29" s="41" t="str">
        <f>"ARMHOLE TOTAL"</f>
        <v>ARMHOLE TOTAL</v>
      </c>
      <c r="C29" s="42"/>
      <c r="D29" s="43" t="str">
        <f>"ALONG CURVE"</f>
        <v>ALONG CURVE</v>
      </c>
      <c r="E29" s="44"/>
      <c r="F29" s="45"/>
      <c r="G29" s="46"/>
      <c r="H29" s="47" t="str">
        <f>"19 1/2"</f>
        <v>19 1/2</v>
      </c>
      <c r="I29" s="47"/>
      <c r="J29" s="47"/>
      <c r="K29" s="47"/>
      <c r="L29" s="47"/>
      <c r="M29" s="47"/>
      <c r="N29" s="97"/>
      <c r="O29" s="47"/>
      <c r="P29" s="47"/>
      <c r="Q29" s="47"/>
      <c r="R29" s="334"/>
    </row>
    <row r="30" spans="1:18" ht="12.75">
      <c r="A30" s="40"/>
      <c r="B30" s="41" t="str">
        <f>"TOTAL NECK"</f>
        <v>TOTAL NECK</v>
      </c>
      <c r="C30" s="42"/>
      <c r="D30" s="43" t="str">
        <f>"total along neck binding, closed"</f>
        <v>total along neck binding, closed</v>
      </c>
      <c r="E30" s="44"/>
      <c r="F30" s="45"/>
      <c r="G30" s="46"/>
      <c r="H30" s="47" t="str">
        <f>"21 1/2"</f>
        <v>21 1/2</v>
      </c>
      <c r="I30" s="47"/>
      <c r="J30" s="47"/>
      <c r="K30" s="47"/>
      <c r="L30" s="47"/>
      <c r="M30" s="47"/>
      <c r="N30" s="97"/>
      <c r="O30" s="47"/>
      <c r="P30" s="47"/>
      <c r="Q30" s="47"/>
      <c r="R30" s="334"/>
    </row>
    <row r="31" spans="1:18" ht="12.75">
      <c r="A31" s="40"/>
      <c r="B31" s="41" t="str">
        <f>"ZIPPER LENGTH"</f>
        <v>ZIPPER LENGTH</v>
      </c>
      <c r="C31" s="49"/>
      <c r="D31" s="43" t="str">
        <f>"FINISHED"</f>
        <v>FINISHED</v>
      </c>
      <c r="E31" s="44"/>
      <c r="F31" s="45"/>
      <c r="G31" s="46"/>
      <c r="H31" s="47" t="str">
        <f>"21"</f>
        <v>21</v>
      </c>
      <c r="I31" s="47"/>
      <c r="J31" s="47"/>
      <c r="K31" s="47"/>
      <c r="L31" s="47"/>
      <c r="M31" s="47"/>
      <c r="N31" s="97"/>
      <c r="O31" s="47"/>
      <c r="P31" s="47"/>
      <c r="Q31" s="47"/>
      <c r="R31" s="334"/>
    </row>
    <row r="32" spans="1:18" ht="12.75">
      <c r="A32" s="40"/>
      <c r="B32" s="41"/>
      <c r="C32" s="42"/>
      <c r="D32" s="43"/>
      <c r="E32" s="44"/>
      <c r="F32" s="45"/>
      <c r="G32" s="46"/>
      <c r="H32" s="47"/>
      <c r="I32" s="47"/>
      <c r="J32" s="47"/>
      <c r="K32" s="47"/>
      <c r="L32" s="47"/>
      <c r="M32" s="47"/>
      <c r="N32" s="97"/>
      <c r="O32" s="47"/>
      <c r="P32" s="47"/>
      <c r="Q32" s="47"/>
      <c r="R32" s="334"/>
    </row>
    <row r="33" spans="1:18" ht="12.75">
      <c r="A33" s="40"/>
      <c r="B33" s="41"/>
      <c r="C33" s="42"/>
      <c r="D33" s="43"/>
      <c r="E33" s="44"/>
      <c r="F33" s="45"/>
      <c r="G33" s="46"/>
      <c r="H33" s="47"/>
      <c r="I33" s="47"/>
      <c r="J33" s="47"/>
      <c r="K33" s="47"/>
      <c r="L33" s="47"/>
      <c r="M33" s="47"/>
      <c r="N33" s="97"/>
      <c r="O33" s="47"/>
      <c r="P33" s="47"/>
      <c r="Q33" s="47"/>
      <c r="R33" s="334"/>
    </row>
    <row r="34" spans="1:18" ht="12.75">
      <c r="A34" s="40"/>
      <c r="B34" s="41"/>
      <c r="C34" s="42"/>
      <c r="D34" s="43"/>
      <c r="E34" s="44"/>
      <c r="F34" s="45"/>
      <c r="G34" s="46"/>
      <c r="H34" s="47"/>
      <c r="I34" s="47"/>
      <c r="J34" s="47"/>
      <c r="K34" s="47"/>
      <c r="L34" s="47"/>
      <c r="M34" s="47"/>
      <c r="N34" s="97"/>
      <c r="O34" s="47"/>
      <c r="P34" s="47"/>
      <c r="Q34" s="47"/>
      <c r="R34" s="334"/>
    </row>
    <row r="35" spans="1:18" ht="12.75">
      <c r="A35" s="40"/>
      <c r="B35" s="41"/>
      <c r="C35" s="42"/>
      <c r="D35" s="43"/>
      <c r="E35" s="44"/>
      <c r="F35" s="45"/>
      <c r="G35" s="46"/>
      <c r="H35" s="47"/>
      <c r="I35" s="47"/>
      <c r="J35" s="47"/>
      <c r="K35" s="47"/>
      <c r="L35" s="47"/>
      <c r="M35" s="47"/>
      <c r="N35" s="97"/>
      <c r="O35" s="47"/>
      <c r="P35" s="47"/>
      <c r="Q35" s="47"/>
      <c r="R35" s="334"/>
    </row>
    <row r="36" spans="1:18" ht="12.75">
      <c r="A36" s="40"/>
      <c r="B36" s="41"/>
      <c r="C36" s="42"/>
      <c r="D36" s="43"/>
      <c r="E36" s="44"/>
      <c r="F36" s="45"/>
      <c r="G36" s="46"/>
      <c r="H36" s="47"/>
      <c r="I36" s="47"/>
      <c r="J36" s="47"/>
      <c r="K36" s="47"/>
      <c r="L36" s="47"/>
      <c r="M36" s="47"/>
      <c r="N36" s="97"/>
      <c r="O36" s="47"/>
      <c r="P36" s="47"/>
      <c r="Q36" s="47"/>
      <c r="R36" s="334"/>
    </row>
    <row r="37" spans="1:18" ht="12.75">
      <c r="A37" s="40"/>
      <c r="B37" s="41"/>
      <c r="C37" s="42"/>
      <c r="D37" s="43"/>
      <c r="E37" s="44"/>
      <c r="F37" s="45"/>
      <c r="G37" s="46"/>
      <c r="H37" s="47"/>
      <c r="I37" s="47"/>
      <c r="J37" s="47"/>
      <c r="K37" s="47"/>
      <c r="L37" s="47"/>
      <c r="M37" s="47"/>
      <c r="N37" s="97"/>
      <c r="O37" s="47"/>
      <c r="P37" s="47"/>
      <c r="Q37" s="47"/>
      <c r="R37" s="334"/>
    </row>
    <row r="38" spans="1:18" ht="12.75">
      <c r="A38" s="40"/>
      <c r="B38" s="41"/>
      <c r="C38" s="49"/>
      <c r="D38" s="43"/>
      <c r="E38" s="44"/>
      <c r="F38" s="45"/>
      <c r="G38" s="46"/>
      <c r="H38" s="47"/>
      <c r="I38" s="47"/>
      <c r="J38" s="47"/>
      <c r="K38" s="47"/>
      <c r="L38" s="47"/>
      <c r="M38" s="47"/>
      <c r="N38" s="97"/>
      <c r="O38" s="47"/>
      <c r="P38" s="47"/>
      <c r="Q38" s="47"/>
      <c r="R38" s="334"/>
    </row>
    <row r="39" spans="1:18" ht="12.75">
      <c r="A39" s="40"/>
      <c r="B39" s="41"/>
      <c r="C39" s="49"/>
      <c r="D39" s="43"/>
      <c r="E39" s="44"/>
      <c r="F39" s="45"/>
      <c r="G39" s="46"/>
      <c r="H39" s="47"/>
      <c r="I39" s="47"/>
      <c r="J39" s="47"/>
      <c r="K39" s="47"/>
      <c r="L39" s="47"/>
      <c r="M39" s="47"/>
      <c r="N39" s="97"/>
      <c r="O39" s="47"/>
      <c r="P39" s="47"/>
      <c r="Q39" s="47"/>
      <c r="R39" s="334"/>
    </row>
    <row r="40" spans="1:18" ht="12.75">
      <c r="A40" s="40"/>
      <c r="B40" s="41"/>
      <c r="C40" s="49"/>
      <c r="D40" s="43"/>
      <c r="E40" s="44"/>
      <c r="F40" s="45"/>
      <c r="G40" s="46"/>
      <c r="H40" s="47"/>
      <c r="I40" s="47"/>
      <c r="J40" s="47"/>
      <c r="K40" s="47"/>
      <c r="L40" s="47"/>
      <c r="M40" s="47"/>
      <c r="N40" s="97"/>
      <c r="O40" s="47"/>
      <c r="P40" s="47"/>
      <c r="Q40" s="47"/>
      <c r="R40" s="334"/>
    </row>
    <row r="41" spans="1:18" ht="12.75">
      <c r="A41" s="40"/>
      <c r="B41" s="41"/>
      <c r="C41" s="49"/>
      <c r="D41" s="43"/>
      <c r="E41" s="44"/>
      <c r="F41" s="45"/>
      <c r="G41" s="46"/>
      <c r="H41" s="47"/>
      <c r="I41" s="47"/>
      <c r="J41" s="47"/>
      <c r="K41" s="47"/>
      <c r="L41" s="47"/>
      <c r="M41" s="47"/>
      <c r="N41" s="97"/>
      <c r="O41" s="47"/>
      <c r="P41" s="47"/>
      <c r="Q41" s="47"/>
      <c r="R41" s="334"/>
    </row>
    <row r="42" spans="1:18" ht="12.75">
      <c r="A42" s="40"/>
      <c r="B42" s="41"/>
      <c r="C42" s="49"/>
      <c r="D42" s="43"/>
      <c r="E42" s="44"/>
      <c r="F42" s="45"/>
      <c r="G42" s="46"/>
      <c r="H42" s="47"/>
      <c r="I42" s="47"/>
      <c r="J42" s="47"/>
      <c r="K42" s="47"/>
      <c r="L42" s="47"/>
      <c r="M42" s="47"/>
      <c r="N42" s="97"/>
      <c r="O42" s="47"/>
      <c r="P42" s="47"/>
      <c r="Q42" s="47"/>
      <c r="R42" s="334"/>
    </row>
    <row r="43" spans="1:18" ht="12.75">
      <c r="A43" s="40"/>
      <c r="B43" s="41"/>
      <c r="C43" s="49"/>
      <c r="D43" s="43"/>
      <c r="E43" s="44"/>
      <c r="F43" s="45"/>
      <c r="G43" s="46"/>
      <c r="H43" s="47"/>
      <c r="I43" s="47"/>
      <c r="J43" s="47"/>
      <c r="K43" s="47"/>
      <c r="L43" s="47"/>
      <c r="M43" s="47"/>
      <c r="N43" s="97"/>
      <c r="O43" s="47"/>
      <c r="P43" s="47"/>
      <c r="Q43" s="47"/>
      <c r="R43" s="334"/>
    </row>
    <row r="44" spans="1:18" ht="12.75">
      <c r="A44" s="40"/>
      <c r="B44" s="41"/>
      <c r="C44" s="49"/>
      <c r="D44" s="43"/>
      <c r="E44" s="44"/>
      <c r="F44" s="45"/>
      <c r="G44" s="46"/>
      <c r="H44" s="47"/>
      <c r="I44" s="47"/>
      <c r="J44" s="47"/>
      <c r="K44" s="47"/>
      <c r="L44" s="47"/>
      <c r="M44" s="47"/>
      <c r="N44" s="97"/>
      <c r="O44" s="47"/>
      <c r="P44" s="47"/>
      <c r="Q44" s="47"/>
      <c r="R44" s="334"/>
    </row>
    <row r="45" spans="1:18" ht="12.75">
      <c r="A45" s="40"/>
      <c r="B45" s="41"/>
      <c r="C45" s="49"/>
      <c r="D45" s="43"/>
      <c r="E45" s="44"/>
      <c r="F45" s="45"/>
      <c r="G45" s="46"/>
      <c r="H45" s="47"/>
      <c r="I45" s="47"/>
      <c r="J45" s="47"/>
      <c r="K45" s="47"/>
      <c r="L45" s="47"/>
      <c r="M45" s="47"/>
      <c r="N45" s="97"/>
      <c r="O45" s="47"/>
      <c r="P45" s="47"/>
      <c r="Q45" s="47"/>
      <c r="R45" s="334"/>
    </row>
    <row r="46" spans="1:18" ht="12.75">
      <c r="A46" s="40"/>
      <c r="B46" s="41"/>
      <c r="C46" s="49"/>
      <c r="D46" s="43"/>
      <c r="E46" s="44"/>
      <c r="F46" s="45"/>
      <c r="G46" s="46"/>
      <c r="H46" s="47"/>
      <c r="I46" s="47"/>
      <c r="J46" s="47"/>
      <c r="K46" s="47"/>
      <c r="L46" s="47"/>
      <c r="M46" s="47"/>
      <c r="N46" s="97"/>
      <c r="O46" s="47"/>
      <c r="P46" s="47"/>
      <c r="Q46" s="47"/>
      <c r="R46" s="334"/>
    </row>
    <row r="47" spans="1:18" ht="12.75">
      <c r="A47" s="40"/>
      <c r="B47" s="41"/>
      <c r="C47" s="49"/>
      <c r="D47" s="43"/>
      <c r="E47" s="44"/>
      <c r="F47" s="45"/>
      <c r="G47" s="46"/>
      <c r="H47" s="47"/>
      <c r="I47" s="47"/>
      <c r="J47" s="47"/>
      <c r="K47" s="47"/>
      <c r="L47" s="47"/>
      <c r="M47" s="47"/>
      <c r="N47" s="97"/>
      <c r="O47" s="47"/>
      <c r="P47" s="47"/>
      <c r="Q47" s="47"/>
      <c r="R47" s="334"/>
    </row>
    <row r="48" spans="1:18" ht="12.75">
      <c r="A48" s="40"/>
      <c r="B48" s="41"/>
      <c r="C48" s="49"/>
      <c r="D48" s="43"/>
      <c r="E48" s="44"/>
      <c r="F48" s="45"/>
      <c r="G48" s="46"/>
      <c r="H48" s="47"/>
      <c r="I48" s="47"/>
      <c r="J48" s="47"/>
      <c r="K48" s="47"/>
      <c r="L48" s="47"/>
      <c r="M48" s="47"/>
      <c r="N48" s="97"/>
      <c r="O48" s="47"/>
      <c r="P48" s="47"/>
      <c r="Q48" s="47"/>
      <c r="R48" s="334"/>
    </row>
    <row r="49" spans="1:18" ht="12.75">
      <c r="A49" s="40"/>
      <c r="B49" s="41"/>
      <c r="C49" s="60"/>
      <c r="D49" s="43"/>
      <c r="E49" s="44"/>
      <c r="F49" s="45"/>
      <c r="G49" s="46"/>
      <c r="H49" s="47"/>
      <c r="I49" s="47"/>
      <c r="J49" s="47"/>
      <c r="K49" s="47"/>
      <c r="L49" s="47"/>
      <c r="M49" s="47"/>
      <c r="N49" s="97"/>
      <c r="O49" s="47"/>
      <c r="P49" s="47"/>
      <c r="Q49" s="47"/>
      <c r="R49" s="334"/>
    </row>
    <row r="50" spans="1:18" ht="12.75">
      <c r="A50" s="40"/>
      <c r="B50" s="41"/>
      <c r="C50" s="49"/>
      <c r="D50" s="43"/>
      <c r="E50" s="44"/>
      <c r="F50" s="45"/>
      <c r="G50" s="46"/>
      <c r="H50" s="47"/>
      <c r="I50" s="47"/>
      <c r="J50" s="47"/>
      <c r="K50" s="47"/>
      <c r="L50" s="47"/>
      <c r="M50" s="47"/>
      <c r="N50" s="97"/>
      <c r="O50" s="47"/>
      <c r="P50" s="47"/>
      <c r="Q50" s="47"/>
      <c r="R50" s="334"/>
    </row>
    <row r="51" spans="1:18" ht="12.75">
      <c r="A51" s="40"/>
      <c r="B51" s="41"/>
      <c r="C51" s="49"/>
      <c r="D51" s="43"/>
      <c r="E51" s="44"/>
      <c r="F51" s="45"/>
      <c r="G51" s="46"/>
      <c r="H51" s="47"/>
      <c r="I51" s="47"/>
      <c r="J51" s="47"/>
      <c r="K51" s="47"/>
      <c r="L51" s="47"/>
      <c r="M51" s="47"/>
      <c r="N51" s="97"/>
      <c r="O51" s="47"/>
      <c r="P51" s="47"/>
      <c r="Q51" s="47"/>
      <c r="R51" s="334"/>
    </row>
    <row r="52" spans="1:18" ht="12.75">
      <c r="A52" s="40"/>
      <c r="B52" s="41"/>
      <c r="C52" s="49"/>
      <c r="D52" s="43"/>
      <c r="E52" s="44"/>
      <c r="F52" s="45"/>
      <c r="G52" s="46"/>
      <c r="H52" s="47"/>
      <c r="I52" s="47"/>
      <c r="J52" s="47"/>
      <c r="K52" s="47"/>
      <c r="L52" s="47"/>
      <c r="M52" s="47"/>
      <c r="N52" s="97"/>
      <c r="O52" s="47"/>
      <c r="P52" s="47"/>
      <c r="Q52" s="47"/>
      <c r="R52" s="334"/>
    </row>
    <row r="53" spans="1:18" ht="12.75">
      <c r="A53" s="40"/>
      <c r="B53" s="41"/>
      <c r="C53" s="49"/>
      <c r="D53" s="43"/>
      <c r="E53" s="44"/>
      <c r="F53" s="45"/>
      <c r="G53" s="46"/>
      <c r="H53" s="47"/>
      <c r="I53" s="47"/>
      <c r="J53" s="47"/>
      <c r="K53" s="47"/>
      <c r="L53" s="47"/>
      <c r="M53" s="47"/>
      <c r="N53" s="97"/>
      <c r="O53" s="47"/>
      <c r="P53" s="47"/>
      <c r="Q53" s="47"/>
      <c r="R53" s="334"/>
    </row>
    <row r="54" spans="1:18" ht="12.75">
      <c r="A54" s="40"/>
      <c r="B54" s="41"/>
      <c r="C54" s="49"/>
      <c r="D54" s="43"/>
      <c r="E54" s="44"/>
      <c r="F54" s="45"/>
      <c r="G54" s="46"/>
      <c r="H54" s="47"/>
      <c r="I54" s="47"/>
      <c r="J54" s="47"/>
      <c r="K54" s="47"/>
      <c r="L54" s="47"/>
      <c r="M54" s="47"/>
      <c r="N54" s="97"/>
      <c r="O54" s="47"/>
      <c r="P54" s="47"/>
      <c r="Q54" s="47"/>
      <c r="R54" s="334"/>
    </row>
    <row r="55" spans="1:18" ht="12.75">
      <c r="A55" s="61"/>
      <c r="B55" s="53"/>
      <c r="C55" s="54"/>
      <c r="D55" s="55"/>
      <c r="E55" s="56"/>
      <c r="F55" s="57"/>
      <c r="G55" s="58"/>
      <c r="H55" s="59"/>
      <c r="I55" s="101"/>
      <c r="J55" s="101"/>
      <c r="K55" s="101"/>
      <c r="L55" s="101"/>
      <c r="M55" s="101"/>
      <c r="N55" s="101"/>
      <c r="O55" s="101"/>
      <c r="P55" s="101"/>
      <c r="Q55" s="101"/>
      <c r="R55" s="335"/>
    </row>
    <row r="56" ht="12.75">
      <c r="M56" s="72"/>
    </row>
    <row r="57" ht="12.75">
      <c r="M57" s="72"/>
    </row>
    <row r="58" ht="12.75">
      <c r="M58" s="72"/>
    </row>
    <row r="59" ht="12.75">
      <c r="M59" s="72"/>
    </row>
    <row r="60" ht="12.75">
      <c r="M60" s="72"/>
    </row>
    <row r="61" ht="12.75">
      <c r="M61" s="72"/>
    </row>
    <row r="62" ht="12.75">
      <c r="M62" s="72"/>
    </row>
    <row r="63" ht="12.75">
      <c r="M63" s="72"/>
    </row>
    <row r="64" ht="12.75">
      <c r="M64" s="72"/>
    </row>
    <row r="65" ht="12.75">
      <c r="M65" s="72"/>
    </row>
    <row r="66" ht="12.75">
      <c r="M66" s="72"/>
    </row>
    <row r="67" ht="12.75">
      <c r="M67" s="72"/>
    </row>
    <row r="68" ht="12.75">
      <c r="M68" s="72"/>
    </row>
    <row r="69" ht="12.75">
      <c r="M69" s="72"/>
    </row>
    <row r="70" spans="2:14" ht="12.75">
      <c r="B70" s="18"/>
      <c r="C70" s="19"/>
      <c r="D70" s="14"/>
      <c r="E70" s="104"/>
      <c r="F70" s="104"/>
      <c r="I70" s="105"/>
      <c r="J70" s="14"/>
      <c r="K70" s="14"/>
      <c r="L70" s="19"/>
      <c r="M70" s="19"/>
      <c r="N70" s="107"/>
    </row>
    <row r="71" spans="2:14" ht="12.75">
      <c r="B71" s="105"/>
      <c r="C71" s="19"/>
      <c r="D71" s="14"/>
      <c r="E71" s="104"/>
      <c r="F71" s="104"/>
      <c r="I71" s="105"/>
      <c r="J71" s="14"/>
      <c r="K71" s="14"/>
      <c r="L71" s="19"/>
      <c r="M71" s="19"/>
      <c r="N71" s="107"/>
    </row>
    <row r="72" spans="2:14" ht="12.75">
      <c r="B72" s="105"/>
      <c r="C72" s="19"/>
      <c r="D72" s="14"/>
      <c r="E72" s="104"/>
      <c r="F72" s="104"/>
      <c r="I72" s="105"/>
      <c r="J72" s="14"/>
      <c r="K72" s="14"/>
      <c r="L72" s="19"/>
      <c r="M72" s="19"/>
      <c r="N72" s="107"/>
    </row>
    <row r="73" spans="5:13" ht="12.75">
      <c r="E73" s="106"/>
      <c r="F73" s="106"/>
      <c r="M73" s="72"/>
    </row>
    <row r="74" spans="5:13" ht="12.75">
      <c r="E74" s="106"/>
      <c r="F74" s="106"/>
      <c r="M74" s="72"/>
    </row>
    <row r="75" spans="5:13" ht="12.75">
      <c r="E75" s="106"/>
      <c r="F75" s="106"/>
      <c r="M75" s="72"/>
    </row>
    <row r="76" spans="5:13" ht="12.75">
      <c r="E76" s="106"/>
      <c r="F76" s="106"/>
      <c r="M76" s="72"/>
    </row>
    <row r="77" spans="5:13" ht="12.75">
      <c r="E77" s="106"/>
      <c r="F77" s="106"/>
      <c r="M77" s="72"/>
    </row>
    <row r="78" spans="5:13" ht="12.75">
      <c r="E78" s="106"/>
      <c r="F78" s="106"/>
      <c r="M78" s="72"/>
    </row>
    <row r="79" spans="5:13" ht="12.75">
      <c r="E79" s="106"/>
      <c r="F79" s="106"/>
      <c r="M79" s="72"/>
    </row>
    <row r="80" spans="5:13" ht="12.75">
      <c r="E80" s="106"/>
      <c r="F80" s="106"/>
      <c r="M80" s="72"/>
    </row>
    <row r="81" spans="5:13" ht="12.75">
      <c r="E81" s="106"/>
      <c r="F81" s="106"/>
      <c r="M81" s="72"/>
    </row>
    <row r="82" spans="5:13" ht="12.75">
      <c r="E82" s="106"/>
      <c r="F82" s="106"/>
      <c r="M82" s="72"/>
    </row>
    <row r="83" spans="5:13" ht="12.75">
      <c r="E83" s="106"/>
      <c r="F83" s="106"/>
      <c r="M83" s="72"/>
    </row>
    <row r="84" spans="5:13" ht="12.75">
      <c r="E84" s="106"/>
      <c r="F84" s="106"/>
      <c r="M84" s="72"/>
    </row>
    <row r="85" spans="5:13" ht="12.75">
      <c r="E85" s="106"/>
      <c r="F85" s="106"/>
      <c r="M85" s="72"/>
    </row>
    <row r="86" spans="5:13" ht="12.75">
      <c r="E86" s="106"/>
      <c r="F86" s="106"/>
      <c r="M86" s="72"/>
    </row>
    <row r="87" spans="5:13" ht="12.75">
      <c r="E87" s="106"/>
      <c r="F87" s="106"/>
      <c r="M87" s="72"/>
    </row>
    <row r="88" spans="5:13" ht="12.75">
      <c r="E88" s="106"/>
      <c r="F88" s="106"/>
      <c r="M88" s="72"/>
    </row>
    <row r="89" spans="5:13" ht="12.75">
      <c r="E89" s="106"/>
      <c r="F89" s="106"/>
      <c r="M89" s="72"/>
    </row>
    <row r="90" spans="5:13" ht="12.75">
      <c r="E90" s="106"/>
      <c r="F90" s="106"/>
      <c r="M90" s="72"/>
    </row>
    <row r="91" spans="5:13" ht="12.75">
      <c r="E91" s="106"/>
      <c r="F91" s="106"/>
      <c r="M91" s="72"/>
    </row>
    <row r="92" spans="5:13" ht="12.75">
      <c r="E92" s="106"/>
      <c r="F92" s="106"/>
      <c r="M92" s="72"/>
    </row>
    <row r="93" spans="5:13" ht="12.75">
      <c r="E93" s="106"/>
      <c r="F93" s="106"/>
      <c r="M93" s="72"/>
    </row>
    <row r="94" spans="5:13" ht="12.75">
      <c r="E94" s="106"/>
      <c r="F94" s="106"/>
      <c r="M94" s="72"/>
    </row>
    <row r="95" spans="5:13" ht="12.75">
      <c r="E95" s="106"/>
      <c r="F95" s="106"/>
      <c r="M95" s="72"/>
    </row>
    <row r="96" spans="5:13" ht="12.75">
      <c r="E96" s="106"/>
      <c r="F96" s="106"/>
      <c r="M96" s="72"/>
    </row>
    <row r="97" spans="5:13" ht="12.75">
      <c r="E97" s="106"/>
      <c r="F97" s="106"/>
      <c r="M97" s="72"/>
    </row>
    <row r="98" spans="5:13" ht="12.75">
      <c r="E98" s="106"/>
      <c r="F98" s="106"/>
      <c r="M98" s="72"/>
    </row>
    <row r="99" ht="12.75">
      <c r="M99" s="72"/>
    </row>
    <row r="100" ht="12.75">
      <c r="M100" s="72"/>
    </row>
    <row r="101" ht="12.75">
      <c r="M101" s="72"/>
    </row>
    <row r="102" ht="12.75">
      <c r="M102" s="72"/>
    </row>
    <row r="103" ht="12.75">
      <c r="M103" s="72"/>
    </row>
    <row r="104" ht="12.75">
      <c r="M104" s="72"/>
    </row>
    <row r="105" ht="12.75">
      <c r="M105" s="72"/>
    </row>
    <row r="106" ht="12.75">
      <c r="M106" s="72"/>
    </row>
    <row r="107" ht="12.75">
      <c r="M107" s="72"/>
    </row>
    <row r="108" ht="12.75">
      <c r="M108" s="72"/>
    </row>
    <row r="109" ht="12.75">
      <c r="M109" s="72"/>
    </row>
    <row r="110" ht="12.75">
      <c r="M110" s="72"/>
    </row>
    <row r="111" ht="12.75">
      <c r="M111" s="72"/>
    </row>
    <row r="112" ht="12.75">
      <c r="M112" s="72"/>
    </row>
    <row r="113" ht="12.75">
      <c r="M113" s="72"/>
    </row>
    <row r="114" ht="12.75">
      <c r="M114" s="72"/>
    </row>
    <row r="115" ht="12.75">
      <c r="M115" s="72"/>
    </row>
    <row r="116" ht="12.75">
      <c r="M116" s="72"/>
    </row>
    <row r="117" ht="12.75">
      <c r="M117" s="72"/>
    </row>
    <row r="118" ht="12.75">
      <c r="M118" s="72"/>
    </row>
    <row r="119" ht="12.75">
      <c r="M119" s="72"/>
    </row>
    <row r="120" ht="12.75">
      <c r="M120" s="72"/>
    </row>
    <row r="121" ht="12.75">
      <c r="M121" s="72"/>
    </row>
    <row r="122" ht="12.75">
      <c r="M122" s="72"/>
    </row>
    <row r="123" ht="12.75">
      <c r="M123" s="72"/>
    </row>
    <row r="124" ht="12.75">
      <c r="M124" s="72"/>
    </row>
    <row r="125" ht="12.75">
      <c r="M125" s="72"/>
    </row>
    <row r="126" ht="12.75">
      <c r="M126" s="72"/>
    </row>
    <row r="127" ht="12.75">
      <c r="M127" s="72"/>
    </row>
    <row r="128" ht="12.75">
      <c r="M128" s="72"/>
    </row>
    <row r="129" ht="12.75">
      <c r="M129" s="72"/>
    </row>
    <row r="130" ht="12.75">
      <c r="M130" s="72"/>
    </row>
    <row r="131" ht="12.75">
      <c r="M131" s="72"/>
    </row>
    <row r="132" ht="12.75">
      <c r="M132" s="72"/>
    </row>
    <row r="133" ht="12.75">
      <c r="M133" s="72"/>
    </row>
    <row r="134" ht="12.75">
      <c r="M134" s="72"/>
    </row>
    <row r="135" ht="12.75">
      <c r="M135" s="72"/>
    </row>
    <row r="136" ht="12.75">
      <c r="M136" s="72"/>
    </row>
    <row r="137" ht="12.75">
      <c r="M137" s="72"/>
    </row>
    <row r="138" ht="12.75">
      <c r="M138" s="72"/>
    </row>
    <row r="139" ht="12.75">
      <c r="M139" s="72"/>
    </row>
    <row r="140" ht="12.75">
      <c r="M140" s="72"/>
    </row>
    <row r="141" ht="12.75">
      <c r="M141" s="72"/>
    </row>
    <row r="142" ht="12.75">
      <c r="M142" s="72"/>
    </row>
    <row r="143" ht="12.75">
      <c r="M143" s="72"/>
    </row>
    <row r="144" ht="12.75">
      <c r="M144" s="72"/>
    </row>
    <row r="145" ht="12.75">
      <c r="M145" s="72"/>
    </row>
    <row r="146" ht="12.75">
      <c r="M146" s="72"/>
    </row>
    <row r="147" ht="12.75">
      <c r="M147" s="72"/>
    </row>
    <row r="148" ht="12.75">
      <c r="M148" s="72"/>
    </row>
    <row r="149" ht="12.75">
      <c r="M149" s="72"/>
    </row>
    <row r="150" ht="12.75">
      <c r="M150" s="72"/>
    </row>
    <row r="151" ht="12.75">
      <c r="M151" s="72"/>
    </row>
    <row r="152" ht="12.75">
      <c r="M152" s="72"/>
    </row>
    <row r="153" ht="12.75">
      <c r="M153" s="72"/>
    </row>
    <row r="154" ht="12.75">
      <c r="M154" s="72"/>
    </row>
    <row r="155" ht="12.75">
      <c r="M155" s="72"/>
    </row>
    <row r="156" ht="12.75">
      <c r="M156" s="72"/>
    </row>
    <row r="157" ht="12.75">
      <c r="M157" s="72"/>
    </row>
    <row r="158" ht="12.75">
      <c r="M158" s="72"/>
    </row>
    <row r="159" ht="12.75">
      <c r="M159" s="72"/>
    </row>
  </sheetData>
  <sheetProtection/>
  <mergeCells count="5">
    <mergeCell ref="A2:R2"/>
    <mergeCell ref="A3:R3"/>
    <mergeCell ref="N4:R4"/>
    <mergeCell ref="A17:R17"/>
    <mergeCell ref="M5:M14"/>
  </mergeCells>
  <printOptions/>
  <pageMargins left="0.75" right="0.21" top="0.22999999999999998" bottom="0.3" header="0" footer="0.17"/>
  <pageSetup fitToHeight="1" fitToWidth="1" horizontalDpi="600" verticalDpi="600" orientation="portrait" scale="86"/>
  <headerFooter alignWithMargins="0">
    <oddFooter>&amp;C&amp;D  &amp;T&amp;RPage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1" customWidth="1"/>
    <col min="2" max="2" width="7.57421875" style="164" customWidth="1"/>
    <col min="3" max="3" width="5.7109375" style="0" customWidth="1"/>
    <col min="4" max="4" width="12.8515625" style="0" customWidth="1"/>
    <col min="5" max="5" width="8.421875" style="0" customWidth="1"/>
    <col min="6" max="6" width="2.00390625" style="0" customWidth="1"/>
    <col min="7" max="7" width="5.7109375" style="0" customWidth="1"/>
    <col min="8" max="8" width="13.421875" style="0" customWidth="1"/>
    <col min="9" max="9" width="6.57421875" style="0" customWidth="1"/>
    <col min="10" max="10" width="3.7109375" style="0" customWidth="1"/>
    <col min="11" max="11" width="10.421875" style="0" customWidth="1"/>
    <col min="12" max="12" width="9.7109375" style="0" customWidth="1"/>
    <col min="13" max="14" width="10.28125" style="0" customWidth="1"/>
  </cols>
  <sheetData>
    <row r="1" spans="1:15" ht="26.25" customHeight="1">
      <c r="A1" s="4" t="s">
        <v>71</v>
      </c>
      <c r="B1" s="5"/>
      <c r="C1" s="5"/>
      <c r="D1" s="5"/>
      <c r="E1" s="5"/>
      <c r="F1" s="5"/>
      <c r="G1" s="5"/>
      <c r="H1" s="5"/>
      <c r="I1" s="5"/>
      <c r="J1" s="63"/>
      <c r="K1" s="63"/>
      <c r="L1" s="63"/>
      <c r="M1" s="63"/>
      <c r="N1" s="102"/>
      <c r="O1" s="72"/>
    </row>
    <row r="2" spans="1:15" ht="15" customHeight="1">
      <c r="A2" s="6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2"/>
    </row>
    <row r="3" spans="1:15" ht="15" customHeight="1">
      <c r="A3" s="6" t="s">
        <v>72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72"/>
    </row>
    <row r="4" spans="1:15" ht="14.25" customHeight="1">
      <c r="A4" s="112" t="s">
        <v>20</v>
      </c>
      <c r="B4" s="129"/>
      <c r="C4" s="167"/>
      <c r="D4" s="167"/>
      <c r="E4" s="263"/>
      <c r="G4" s="264"/>
      <c r="H4" s="187"/>
      <c r="I4" s="188"/>
      <c r="J4" s="171" t="s">
        <v>73</v>
      </c>
      <c r="K4" s="171"/>
      <c r="L4" s="171"/>
      <c r="M4" s="171"/>
      <c r="N4" s="171"/>
      <c r="O4" s="72"/>
    </row>
    <row r="5" spans="1:15" ht="14.25" customHeight="1">
      <c r="A5" s="112" t="s">
        <v>22</v>
      </c>
      <c r="B5" s="127"/>
      <c r="C5" s="164"/>
      <c r="F5" s="21"/>
      <c r="G5" s="21"/>
      <c r="I5" s="188"/>
      <c r="J5" s="289" t="s">
        <v>74</v>
      </c>
      <c r="K5" s="290" t="s">
        <v>75</v>
      </c>
      <c r="L5" s="291"/>
      <c r="M5" s="70"/>
      <c r="N5" s="138"/>
      <c r="O5" s="72"/>
    </row>
    <row r="6" spans="1:15" ht="14.25" customHeight="1">
      <c r="A6" s="112" t="s">
        <v>5</v>
      </c>
      <c r="B6" s="129"/>
      <c r="C6" s="170"/>
      <c r="E6" s="66"/>
      <c r="F6" s="21"/>
      <c r="G6" s="21"/>
      <c r="H6" s="187"/>
      <c r="I6" s="188"/>
      <c r="J6" s="292" t="str">
        <f>"001"</f>
        <v>001</v>
      </c>
      <c r="K6" s="271" t="s">
        <v>76</v>
      </c>
      <c r="L6" s="293"/>
      <c r="M6" s="294"/>
      <c r="N6" s="140"/>
      <c r="O6" s="72"/>
    </row>
    <row r="7" spans="1:15" ht="14.25" customHeight="1">
      <c r="A7" s="21" t="s">
        <v>7</v>
      </c>
      <c r="B7" s="169"/>
      <c r="C7" s="170"/>
      <c r="E7" s="66"/>
      <c r="F7" s="21"/>
      <c r="G7" s="21"/>
      <c r="H7" s="187"/>
      <c r="I7" s="188"/>
      <c r="J7" s="292" t="str">
        <f>"002"</f>
        <v>002</v>
      </c>
      <c r="K7" s="271" t="s">
        <v>77</v>
      </c>
      <c r="L7" s="295"/>
      <c r="M7" s="294"/>
      <c r="N7" s="140"/>
      <c r="O7" s="72"/>
    </row>
    <row r="8" spans="1:15" ht="14.25" customHeight="1">
      <c r="A8" s="21" t="s">
        <v>9</v>
      </c>
      <c r="B8" s="129"/>
      <c r="C8" s="170"/>
      <c r="D8" s="2"/>
      <c r="E8" s="129"/>
      <c r="I8" s="296"/>
      <c r="J8" s="292" t="str">
        <f>"003"</f>
        <v>003</v>
      </c>
      <c r="K8" s="271" t="s">
        <v>78</v>
      </c>
      <c r="L8" s="293"/>
      <c r="M8" s="294"/>
      <c r="N8" s="140"/>
      <c r="O8" s="72"/>
    </row>
    <row r="9" spans="1:15" ht="14.25" customHeight="1">
      <c r="A9" s="21" t="s">
        <v>11</v>
      </c>
      <c r="B9" s="129"/>
      <c r="I9" s="296"/>
      <c r="J9" s="297"/>
      <c r="K9" s="279"/>
      <c r="L9" s="298"/>
      <c r="M9" s="299"/>
      <c r="N9" s="143"/>
      <c r="O9" s="72"/>
    </row>
    <row r="10" spans="1:14" ht="12.75" customHeight="1">
      <c r="A10" s="21" t="s">
        <v>25</v>
      </c>
      <c r="B10" s="129"/>
      <c r="J10" s="20"/>
      <c r="K10" s="279"/>
      <c r="L10" s="300"/>
      <c r="M10" s="218"/>
      <c r="N10" s="143"/>
    </row>
    <row r="11" spans="1:14" ht="12.75" customHeight="1">
      <c r="A11" s="21" t="s">
        <v>26</v>
      </c>
      <c r="B11" s="129"/>
      <c r="K11" s="301" t="s">
        <v>79</v>
      </c>
      <c r="L11" s="301" t="s">
        <v>80</v>
      </c>
      <c r="M11" s="301" t="s">
        <v>81</v>
      </c>
      <c r="N11" s="301" t="s">
        <v>82</v>
      </c>
    </row>
    <row r="12" spans="1:14" ht="12.75" customHeight="1">
      <c r="A12" s="21" t="s">
        <v>27</v>
      </c>
      <c r="B12" s="129"/>
      <c r="H12" s="72"/>
      <c r="I12" s="72"/>
      <c r="J12" s="302" t="s">
        <v>83</v>
      </c>
      <c r="K12" s="303" t="str">
        <f>"BLACK"</f>
        <v>BLACK</v>
      </c>
      <c r="L12" s="303" t="s">
        <v>77</v>
      </c>
      <c r="M12" s="303" t="s">
        <v>78</v>
      </c>
      <c r="N12" s="303"/>
    </row>
    <row r="13" spans="1:14" ht="12.75" customHeight="1">
      <c r="A13" s="21" t="s">
        <v>29</v>
      </c>
      <c r="B13" s="129"/>
      <c r="C13" s="129"/>
      <c r="D13" s="129"/>
      <c r="E13" s="129"/>
      <c r="F13" s="129"/>
      <c r="G13" s="129"/>
      <c r="H13" s="72"/>
      <c r="I13" s="304"/>
      <c r="J13" s="304" t="s">
        <v>84</v>
      </c>
      <c r="K13" s="303" t="str">
        <f>"BLACK"</f>
        <v>BLACK</v>
      </c>
      <c r="L13" s="303" t="s">
        <v>77</v>
      </c>
      <c r="M13" s="303" t="s">
        <v>78</v>
      </c>
      <c r="N13" s="303"/>
    </row>
    <row r="14" spans="1:14" ht="9" customHeight="1">
      <c r="A14" s="18"/>
      <c r="B14" s="265"/>
      <c r="C14" s="266"/>
      <c r="D14" s="266"/>
      <c r="E14" s="266"/>
      <c r="H14" s="72"/>
      <c r="I14" s="304"/>
      <c r="J14" s="214"/>
      <c r="K14" s="214"/>
      <c r="L14" s="214"/>
      <c r="M14" s="214"/>
      <c r="N14" s="214"/>
    </row>
    <row r="15" spans="1:11" ht="12.75" customHeight="1">
      <c r="A15" s="2" t="s">
        <v>85</v>
      </c>
      <c r="B15" s="2" t="s">
        <v>86</v>
      </c>
      <c r="E15" s="10"/>
      <c r="K15" s="21" t="s">
        <v>87</v>
      </c>
    </row>
    <row r="16" spans="1:14" ht="12.75" customHeight="1">
      <c r="A16" s="267" t="s">
        <v>88</v>
      </c>
      <c r="B16" s="24" t="s">
        <v>89</v>
      </c>
      <c r="C16" s="268"/>
      <c r="D16" s="268"/>
      <c r="E16" s="23" t="s">
        <v>90</v>
      </c>
      <c r="F16" s="268"/>
      <c r="G16" s="268"/>
      <c r="H16" s="269"/>
      <c r="I16" s="23" t="s">
        <v>91</v>
      </c>
      <c r="J16" s="305"/>
      <c r="K16" s="301" t="s">
        <v>79</v>
      </c>
      <c r="L16" s="301" t="s">
        <v>80</v>
      </c>
      <c r="M16" s="301" t="s">
        <v>81</v>
      </c>
      <c r="N16" s="301" t="s">
        <v>82</v>
      </c>
    </row>
    <row r="17" spans="1:14" s="66" customFormat="1" ht="12.75" customHeight="1">
      <c r="A17" s="270" t="s">
        <v>92</v>
      </c>
      <c r="B17" s="271" t="s">
        <v>93</v>
      </c>
      <c r="C17" s="271"/>
      <c r="D17" s="271"/>
      <c r="E17" s="272" t="str">
        <f>"lace / all self"</f>
        <v>lace / all self</v>
      </c>
      <c r="F17" s="273"/>
      <c r="G17" s="273"/>
      <c r="H17" s="274"/>
      <c r="I17" s="306"/>
      <c r="J17" s="307"/>
      <c r="K17" s="308" t="s">
        <v>76</v>
      </c>
      <c r="L17" s="271" t="s">
        <v>77</v>
      </c>
      <c r="M17" s="309" t="s">
        <v>78</v>
      </c>
      <c r="N17" s="310"/>
    </row>
    <row r="18" spans="1:14" s="66" customFormat="1" ht="12.75" customHeight="1">
      <c r="A18" s="270"/>
      <c r="B18" s="271"/>
      <c r="C18" s="271"/>
      <c r="D18" s="271"/>
      <c r="E18" s="272"/>
      <c r="F18" s="273"/>
      <c r="G18" s="273"/>
      <c r="H18" s="274"/>
      <c r="I18" s="306"/>
      <c r="J18" s="307"/>
      <c r="K18" s="311"/>
      <c r="L18" s="311"/>
      <c r="M18" s="311"/>
      <c r="N18" s="310"/>
    </row>
    <row r="19" spans="1:14" s="66" customFormat="1" ht="12.75" customHeight="1">
      <c r="A19" s="270"/>
      <c r="B19" s="271"/>
      <c r="C19" s="271"/>
      <c r="D19" s="271"/>
      <c r="E19" s="272"/>
      <c r="F19" s="273"/>
      <c r="G19" s="273"/>
      <c r="H19" s="274"/>
      <c r="I19" s="306"/>
      <c r="J19" s="307"/>
      <c r="K19" s="311"/>
      <c r="L19" s="311"/>
      <c r="M19" s="311"/>
      <c r="N19" s="310"/>
    </row>
    <row r="20" spans="1:14" s="66" customFormat="1" ht="12.75" customHeight="1">
      <c r="A20" s="270"/>
      <c r="B20" s="271"/>
      <c r="C20" s="271"/>
      <c r="D20" s="271"/>
      <c r="E20" s="272"/>
      <c r="F20" s="273"/>
      <c r="G20" s="273"/>
      <c r="H20" s="274"/>
      <c r="I20" s="306"/>
      <c r="J20" s="307"/>
      <c r="K20" s="311"/>
      <c r="L20" s="311"/>
      <c r="M20" s="311"/>
      <c r="N20" s="310"/>
    </row>
    <row r="21" spans="1:14" s="66" customFormat="1" ht="12.75" customHeight="1">
      <c r="A21" s="270"/>
      <c r="B21" s="271"/>
      <c r="C21" s="271"/>
      <c r="D21" s="271"/>
      <c r="E21" s="272"/>
      <c r="F21" s="273"/>
      <c r="G21" s="273"/>
      <c r="H21" s="274"/>
      <c r="I21" s="306"/>
      <c r="J21" s="307"/>
      <c r="K21" s="311"/>
      <c r="L21" s="311"/>
      <c r="M21" s="311"/>
      <c r="N21" s="310"/>
    </row>
    <row r="22" spans="1:14" s="66" customFormat="1" ht="12.75" customHeight="1">
      <c r="A22" s="270"/>
      <c r="B22" s="271"/>
      <c r="C22" s="271"/>
      <c r="D22" s="271"/>
      <c r="E22" s="272"/>
      <c r="F22" s="273"/>
      <c r="G22" s="273"/>
      <c r="H22" s="274"/>
      <c r="I22" s="306"/>
      <c r="J22" s="307"/>
      <c r="K22" s="311"/>
      <c r="L22" s="311"/>
      <c r="M22" s="311"/>
      <c r="N22" s="310"/>
    </row>
    <row r="23" spans="1:14" s="66" customFormat="1" ht="12.75" customHeight="1">
      <c r="A23" s="270"/>
      <c r="B23" s="271"/>
      <c r="C23" s="271"/>
      <c r="D23" s="271"/>
      <c r="E23" s="275"/>
      <c r="F23" s="276"/>
      <c r="G23" s="276"/>
      <c r="H23" s="277"/>
      <c r="I23" s="312"/>
      <c r="J23" s="307"/>
      <c r="K23" s="313"/>
      <c r="L23" s="313"/>
      <c r="M23" s="313"/>
      <c r="N23" s="314"/>
    </row>
    <row r="24" spans="1:14" s="66" customFormat="1" ht="12.75" customHeight="1">
      <c r="A24" s="270"/>
      <c r="B24" s="271"/>
      <c r="C24" s="271"/>
      <c r="D24" s="271"/>
      <c r="E24" s="275"/>
      <c r="F24" s="276"/>
      <c r="G24" s="276"/>
      <c r="H24" s="277"/>
      <c r="I24" s="312"/>
      <c r="J24" s="307"/>
      <c r="K24" s="313"/>
      <c r="L24" s="313"/>
      <c r="M24" s="313"/>
      <c r="N24" s="314"/>
    </row>
    <row r="25" spans="1:14" s="66" customFormat="1" ht="12.75" customHeight="1">
      <c r="A25" s="270"/>
      <c r="B25" s="271"/>
      <c r="C25" s="271"/>
      <c r="D25" s="271"/>
      <c r="E25" s="275"/>
      <c r="F25" s="276"/>
      <c r="G25" s="276"/>
      <c r="H25" s="277"/>
      <c r="I25" s="312"/>
      <c r="J25" s="307"/>
      <c r="K25" s="313"/>
      <c r="L25" s="313"/>
      <c r="M25" s="313"/>
      <c r="N25" s="314"/>
    </row>
    <row r="26" spans="1:14" s="66" customFormat="1" ht="12.75" customHeight="1">
      <c r="A26" s="270"/>
      <c r="B26" s="271"/>
      <c r="C26" s="271"/>
      <c r="D26" s="271"/>
      <c r="E26" s="275"/>
      <c r="F26" s="276"/>
      <c r="G26" s="276"/>
      <c r="H26" s="277"/>
      <c r="I26" s="312"/>
      <c r="J26" s="307"/>
      <c r="K26" s="313"/>
      <c r="L26" s="313"/>
      <c r="M26" s="313"/>
      <c r="N26" s="314"/>
    </row>
    <row r="27" spans="1:14" s="66" customFormat="1" ht="12.75" customHeight="1">
      <c r="A27" s="278"/>
      <c r="B27" s="279"/>
      <c r="C27" s="279"/>
      <c r="D27" s="279"/>
      <c r="E27" s="280"/>
      <c r="F27" s="82"/>
      <c r="G27" s="82"/>
      <c r="H27" s="281"/>
      <c r="I27" s="315"/>
      <c r="J27" s="316"/>
      <c r="K27" s="317"/>
      <c r="L27" s="317"/>
      <c r="M27" s="317"/>
      <c r="N27" s="318"/>
    </row>
    <row r="28" spans="1:14" s="66" customFormat="1" ht="12.75" customHeight="1">
      <c r="A28" s="282" t="s">
        <v>94</v>
      </c>
      <c r="B28" s="279"/>
      <c r="C28" s="282" t="s">
        <v>86</v>
      </c>
      <c r="D28" s="279"/>
      <c r="E28" s="82"/>
      <c r="F28" s="82"/>
      <c r="G28" s="82"/>
      <c r="H28" s="82"/>
      <c r="I28" s="315"/>
      <c r="J28" s="319"/>
      <c r="K28" s="21" t="s">
        <v>95</v>
      </c>
      <c r="L28" s="320"/>
      <c r="M28" s="320"/>
      <c r="N28" s="320"/>
    </row>
    <row r="29" spans="1:14" ht="12.75" customHeight="1">
      <c r="A29" s="267" t="s">
        <v>88</v>
      </c>
      <c r="B29" s="24" t="s">
        <v>89</v>
      </c>
      <c r="C29" s="268"/>
      <c r="D29" s="268"/>
      <c r="E29" s="23" t="s">
        <v>90</v>
      </c>
      <c r="F29" s="268"/>
      <c r="G29" s="268"/>
      <c r="H29" s="269"/>
      <c r="I29" s="23" t="s">
        <v>91</v>
      </c>
      <c r="J29" s="305"/>
      <c r="K29" s="301" t="s">
        <v>79</v>
      </c>
      <c r="L29" s="301" t="s">
        <v>80</v>
      </c>
      <c r="M29" s="301" t="s">
        <v>81</v>
      </c>
      <c r="N29" s="301" t="s">
        <v>82</v>
      </c>
    </row>
    <row r="30" spans="1:14" s="66" customFormat="1" ht="12.75" customHeight="1">
      <c r="A30" s="283" t="s">
        <v>96</v>
      </c>
      <c r="B30" s="184"/>
      <c r="C30" s="184"/>
      <c r="D30" s="184"/>
      <c r="E30" s="284"/>
      <c r="F30" s="162"/>
      <c r="G30" s="162"/>
      <c r="H30" s="285"/>
      <c r="I30" s="321"/>
      <c r="J30" s="322"/>
      <c r="K30" s="323"/>
      <c r="L30" s="323"/>
      <c r="M30" s="323"/>
      <c r="N30" s="324"/>
    </row>
    <row r="31" spans="1:14" s="66" customFormat="1" ht="12.75" customHeight="1">
      <c r="A31" s="283" t="s">
        <v>97</v>
      </c>
      <c r="B31" s="184"/>
      <c r="C31" s="184"/>
      <c r="D31" s="184"/>
      <c r="E31" s="284"/>
      <c r="F31" s="162"/>
      <c r="G31" s="162"/>
      <c r="H31" s="285"/>
      <c r="I31" s="321"/>
      <c r="J31" s="322"/>
      <c r="K31" s="323"/>
      <c r="L31" s="323"/>
      <c r="M31" s="323"/>
      <c r="N31" s="324"/>
    </row>
    <row r="32" spans="1:14" s="66" customFormat="1" ht="12.75" customHeight="1">
      <c r="A32" s="283" t="s">
        <v>98</v>
      </c>
      <c r="B32" s="184"/>
      <c r="C32" s="184"/>
      <c r="D32" s="184"/>
      <c r="E32" s="284"/>
      <c r="F32" s="162"/>
      <c r="G32" s="162"/>
      <c r="H32" s="285"/>
      <c r="I32" s="321"/>
      <c r="J32" s="322"/>
      <c r="K32" s="323"/>
      <c r="L32" s="323"/>
      <c r="M32" s="323"/>
      <c r="N32" s="324"/>
    </row>
    <row r="33" spans="1:14" s="66" customFormat="1" ht="12.75" customHeight="1">
      <c r="A33" s="283" t="s">
        <v>99</v>
      </c>
      <c r="B33" s="184"/>
      <c r="C33" s="184"/>
      <c r="D33" s="184"/>
      <c r="E33" s="284"/>
      <c r="F33" s="162"/>
      <c r="G33" s="162"/>
      <c r="H33" s="285"/>
      <c r="I33" s="321"/>
      <c r="J33" s="322"/>
      <c r="K33" s="323"/>
      <c r="L33" s="323"/>
      <c r="M33" s="323"/>
      <c r="N33" s="324"/>
    </row>
    <row r="34" spans="1:14" s="66" customFormat="1" ht="12.75" customHeight="1">
      <c r="A34" s="283" t="s">
        <v>100</v>
      </c>
      <c r="B34" s="184"/>
      <c r="C34" s="184"/>
      <c r="D34" s="184"/>
      <c r="E34" s="284"/>
      <c r="F34" s="162"/>
      <c r="G34" s="162"/>
      <c r="H34" s="285"/>
      <c r="I34" s="321"/>
      <c r="J34" s="322"/>
      <c r="K34" s="323"/>
      <c r="L34" s="323"/>
      <c r="M34" s="323"/>
      <c r="N34" s="324"/>
    </row>
    <row r="35" spans="1:14" s="66" customFormat="1" ht="12.75" customHeight="1">
      <c r="A35" s="283" t="s">
        <v>101</v>
      </c>
      <c r="B35" s="184"/>
      <c r="C35" s="184"/>
      <c r="D35" s="184"/>
      <c r="E35" s="284"/>
      <c r="F35" s="162"/>
      <c r="G35" s="162"/>
      <c r="H35" s="285"/>
      <c r="I35" s="321"/>
      <c r="J35" s="322"/>
      <c r="K35" s="323"/>
      <c r="L35" s="323"/>
      <c r="M35" s="323"/>
      <c r="N35" s="324"/>
    </row>
    <row r="36" spans="1:14" s="66" customFormat="1" ht="12.75" customHeight="1">
      <c r="A36" s="283" t="s">
        <v>102</v>
      </c>
      <c r="B36" s="184"/>
      <c r="C36" s="184"/>
      <c r="D36" s="184"/>
      <c r="E36" s="284"/>
      <c r="F36" s="162"/>
      <c r="G36" s="162"/>
      <c r="H36" s="285"/>
      <c r="I36" s="321"/>
      <c r="J36" s="322"/>
      <c r="K36" s="323"/>
      <c r="L36" s="323"/>
      <c r="M36" s="323"/>
      <c r="N36" s="324"/>
    </row>
    <row r="37" spans="1:14" s="66" customFormat="1" ht="12.75" customHeight="1">
      <c r="A37" s="283" t="s">
        <v>103</v>
      </c>
      <c r="B37" s="184"/>
      <c r="C37" s="184"/>
      <c r="D37" s="184"/>
      <c r="E37" s="284"/>
      <c r="F37" s="162"/>
      <c r="G37" s="162"/>
      <c r="H37" s="285"/>
      <c r="I37" s="321"/>
      <c r="J37" s="322"/>
      <c r="K37" s="323"/>
      <c r="L37" s="323"/>
      <c r="M37" s="323"/>
      <c r="N37" s="324"/>
    </row>
    <row r="38" spans="1:14" s="66" customFormat="1" ht="12.75" customHeight="1">
      <c r="A38" s="283" t="s">
        <v>104</v>
      </c>
      <c r="B38" s="184"/>
      <c r="C38" s="184"/>
      <c r="D38" s="184"/>
      <c r="E38" s="284"/>
      <c r="F38" s="162"/>
      <c r="G38" s="162"/>
      <c r="H38" s="285"/>
      <c r="I38" s="321"/>
      <c r="J38" s="322"/>
      <c r="K38" s="323"/>
      <c r="L38" s="323"/>
      <c r="M38" s="323"/>
      <c r="N38" s="324"/>
    </row>
    <row r="39" spans="1:14" s="66" customFormat="1" ht="12.75" customHeight="1">
      <c r="A39" s="283" t="s">
        <v>105</v>
      </c>
      <c r="B39" s="184"/>
      <c r="C39" s="184"/>
      <c r="D39" s="184"/>
      <c r="E39" s="284"/>
      <c r="F39" s="162"/>
      <c r="G39" s="162"/>
      <c r="H39" s="285"/>
      <c r="I39" s="321"/>
      <c r="J39" s="322"/>
      <c r="K39" s="323"/>
      <c r="L39" s="323"/>
      <c r="M39" s="323"/>
      <c r="N39" s="324"/>
    </row>
    <row r="40" spans="1:14" s="66" customFormat="1" ht="12.75" customHeight="1">
      <c r="A40" s="283" t="s">
        <v>106</v>
      </c>
      <c r="B40" s="184"/>
      <c r="C40" s="184"/>
      <c r="D40" s="184"/>
      <c r="E40" s="284"/>
      <c r="F40" s="162"/>
      <c r="G40" s="162"/>
      <c r="H40" s="285"/>
      <c r="I40" s="321"/>
      <c r="J40" s="322"/>
      <c r="K40" s="323"/>
      <c r="L40" s="323"/>
      <c r="M40" s="323"/>
      <c r="N40" s="324"/>
    </row>
    <row r="41" spans="1:14" s="66" customFormat="1" ht="12.75" customHeight="1">
      <c r="A41" s="283" t="s">
        <v>107</v>
      </c>
      <c r="B41" s="184"/>
      <c r="C41" s="184"/>
      <c r="D41" s="184"/>
      <c r="E41" s="284"/>
      <c r="F41" s="162"/>
      <c r="G41" s="162"/>
      <c r="H41" s="285"/>
      <c r="I41" s="321"/>
      <c r="J41" s="322"/>
      <c r="K41" s="323"/>
      <c r="L41" s="323"/>
      <c r="M41" s="323"/>
      <c r="N41" s="324"/>
    </row>
    <row r="42" spans="1:14" s="66" customFormat="1" ht="12.75" customHeight="1">
      <c r="A42" s="283" t="s">
        <v>108</v>
      </c>
      <c r="B42" s="184"/>
      <c r="C42" s="184"/>
      <c r="D42" s="184"/>
      <c r="E42" s="284"/>
      <c r="F42" s="162"/>
      <c r="G42" s="162"/>
      <c r="H42" s="285"/>
      <c r="I42" s="321"/>
      <c r="J42" s="322"/>
      <c r="K42" s="323"/>
      <c r="L42" s="323"/>
      <c r="M42" s="323"/>
      <c r="N42" s="324"/>
    </row>
    <row r="43" spans="1:14" s="66" customFormat="1" ht="12.75" customHeight="1">
      <c r="A43" s="283" t="s">
        <v>108</v>
      </c>
      <c r="B43" s="184"/>
      <c r="C43" s="184"/>
      <c r="D43" s="184"/>
      <c r="E43" s="284"/>
      <c r="F43" s="162"/>
      <c r="G43" s="162"/>
      <c r="H43" s="285"/>
      <c r="I43" s="321"/>
      <c r="J43" s="322"/>
      <c r="K43" s="323"/>
      <c r="L43" s="323"/>
      <c r="M43" s="323"/>
      <c r="N43" s="324"/>
    </row>
    <row r="44" spans="1:14" s="66" customFormat="1" ht="12.75" customHeight="1">
      <c r="A44" s="283" t="s">
        <v>109</v>
      </c>
      <c r="B44" s="184"/>
      <c r="C44" s="184"/>
      <c r="D44" s="184"/>
      <c r="E44" s="284"/>
      <c r="F44" s="162"/>
      <c r="G44" s="162"/>
      <c r="H44" s="285"/>
      <c r="I44" s="321"/>
      <c r="J44" s="322"/>
      <c r="K44" s="323"/>
      <c r="L44" s="323"/>
      <c r="M44" s="323"/>
      <c r="N44" s="324"/>
    </row>
    <row r="45" spans="1:14" s="66" customFormat="1" ht="12.75" customHeight="1">
      <c r="A45" s="283"/>
      <c r="B45" s="184"/>
      <c r="C45" s="184"/>
      <c r="D45" s="184"/>
      <c r="E45" s="284"/>
      <c r="F45" s="162"/>
      <c r="G45" s="162"/>
      <c r="H45" s="285"/>
      <c r="I45" s="321"/>
      <c r="J45" s="322"/>
      <c r="K45" s="323"/>
      <c r="L45" s="323"/>
      <c r="M45" s="323"/>
      <c r="N45" s="324"/>
    </row>
    <row r="46" spans="1:14" s="66" customFormat="1" ht="12.75" customHeight="1">
      <c r="A46" s="283"/>
      <c r="B46" s="184"/>
      <c r="C46" s="184"/>
      <c r="D46" s="184"/>
      <c r="E46" s="284"/>
      <c r="F46" s="162"/>
      <c r="G46" s="162"/>
      <c r="H46" s="285"/>
      <c r="I46" s="321"/>
      <c r="J46" s="322"/>
      <c r="K46" s="323"/>
      <c r="L46" s="323"/>
      <c r="M46" s="323"/>
      <c r="N46" s="324"/>
    </row>
    <row r="47" spans="1:14" s="66" customFormat="1" ht="12.75" customHeight="1">
      <c r="A47" s="283"/>
      <c r="B47" s="184"/>
      <c r="C47" s="184"/>
      <c r="D47" s="184"/>
      <c r="E47" s="284"/>
      <c r="F47" s="162"/>
      <c r="G47" s="162"/>
      <c r="H47" s="285"/>
      <c r="I47" s="321"/>
      <c r="J47" s="322"/>
      <c r="K47" s="323"/>
      <c r="L47" s="323"/>
      <c r="M47" s="323"/>
      <c r="N47" s="324"/>
    </row>
    <row r="48" spans="1:14" s="66" customFormat="1" ht="12.75" customHeight="1">
      <c r="A48" s="283"/>
      <c r="B48" s="184"/>
      <c r="C48" s="184"/>
      <c r="D48" s="184"/>
      <c r="E48" s="284"/>
      <c r="F48" s="162"/>
      <c r="G48" s="162"/>
      <c r="H48" s="285"/>
      <c r="I48" s="321"/>
      <c r="J48" s="322"/>
      <c r="K48" s="323"/>
      <c r="L48" s="323"/>
      <c r="M48" s="323"/>
      <c r="N48" s="324"/>
    </row>
    <row r="49" spans="1:14" s="66" customFormat="1" ht="12.75" customHeight="1">
      <c r="A49" s="283"/>
      <c r="B49" s="184"/>
      <c r="C49" s="184"/>
      <c r="D49" s="184"/>
      <c r="E49" s="284"/>
      <c r="F49" s="162"/>
      <c r="G49" s="162"/>
      <c r="H49" s="285"/>
      <c r="I49" s="321"/>
      <c r="J49" s="322"/>
      <c r="K49" s="323"/>
      <c r="L49" s="323"/>
      <c r="M49" s="323"/>
      <c r="N49" s="324"/>
    </row>
    <row r="50" spans="1:14" s="66" customFormat="1" ht="12.75" customHeight="1">
      <c r="A50" s="283"/>
      <c r="B50" s="184"/>
      <c r="C50" s="184"/>
      <c r="D50" s="184"/>
      <c r="E50" s="284"/>
      <c r="F50" s="162"/>
      <c r="G50" s="162"/>
      <c r="H50" s="285"/>
      <c r="I50" s="321"/>
      <c r="J50" s="322"/>
      <c r="K50" s="323"/>
      <c r="L50" s="323"/>
      <c r="M50" s="323"/>
      <c r="N50" s="324"/>
    </row>
    <row r="51" spans="1:14" s="66" customFormat="1" ht="12.75" customHeight="1">
      <c r="A51" s="283"/>
      <c r="B51" s="184"/>
      <c r="C51" s="184"/>
      <c r="D51" s="184"/>
      <c r="E51" s="284"/>
      <c r="F51" s="162"/>
      <c r="G51" s="162"/>
      <c r="H51" s="285"/>
      <c r="I51" s="321"/>
      <c r="J51" s="322"/>
      <c r="K51" s="323"/>
      <c r="L51" s="323"/>
      <c r="M51" s="323"/>
      <c r="N51" s="324"/>
    </row>
    <row r="52" spans="1:14" s="66" customFormat="1" ht="12.75" customHeight="1">
      <c r="A52" s="283"/>
      <c r="B52" s="184"/>
      <c r="C52" s="184"/>
      <c r="D52" s="184"/>
      <c r="E52" s="284"/>
      <c r="F52" s="162"/>
      <c r="G52" s="162"/>
      <c r="H52" s="285"/>
      <c r="I52" s="321"/>
      <c r="J52" s="322"/>
      <c r="K52" s="323"/>
      <c r="L52" s="323"/>
      <c r="M52" s="323"/>
      <c r="N52" s="324"/>
    </row>
    <row r="53" spans="1:14" s="66" customFormat="1" ht="12.75" customHeight="1">
      <c r="A53" s="283"/>
      <c r="B53" s="184"/>
      <c r="C53" s="184"/>
      <c r="D53" s="184"/>
      <c r="E53" s="284"/>
      <c r="F53" s="162"/>
      <c r="G53" s="162"/>
      <c r="H53" s="285"/>
      <c r="I53" s="321"/>
      <c r="J53" s="322"/>
      <c r="K53" s="323"/>
      <c r="L53" s="323"/>
      <c r="M53" s="323"/>
      <c r="N53" s="324"/>
    </row>
    <row r="54" spans="1:14" s="66" customFormat="1" ht="12.75" customHeight="1">
      <c r="A54" s="283"/>
      <c r="B54" s="184"/>
      <c r="C54" s="184"/>
      <c r="D54" s="184"/>
      <c r="E54" s="284"/>
      <c r="F54" s="162"/>
      <c r="G54" s="162"/>
      <c r="H54" s="285"/>
      <c r="I54" s="321"/>
      <c r="J54" s="322"/>
      <c r="K54" s="323"/>
      <c r="L54" s="323"/>
      <c r="M54" s="323"/>
      <c r="N54" s="324"/>
    </row>
    <row r="55" spans="1:14" s="66" customFormat="1" ht="12.75" customHeight="1">
      <c r="A55" s="283"/>
      <c r="B55" s="184"/>
      <c r="C55" s="184"/>
      <c r="D55" s="184"/>
      <c r="E55" s="284"/>
      <c r="F55" s="162"/>
      <c r="G55" s="162"/>
      <c r="H55" s="285"/>
      <c r="I55" s="321"/>
      <c r="J55" s="322"/>
      <c r="K55" s="323"/>
      <c r="L55" s="323"/>
      <c r="M55" s="323"/>
      <c r="N55" s="324"/>
    </row>
    <row r="56" spans="1:14" s="66" customFormat="1" ht="12.75" customHeight="1">
      <c r="A56" s="283"/>
      <c r="B56" s="184"/>
      <c r="C56" s="184"/>
      <c r="D56" s="184"/>
      <c r="E56" s="284"/>
      <c r="F56" s="162"/>
      <c r="G56" s="162"/>
      <c r="H56" s="285"/>
      <c r="I56" s="321"/>
      <c r="J56" s="322"/>
      <c r="K56" s="323"/>
      <c r="L56" s="323"/>
      <c r="M56" s="323"/>
      <c r="N56" s="324"/>
    </row>
    <row r="57" spans="1:14" s="66" customFormat="1" ht="12.75" customHeight="1">
      <c r="A57" s="283"/>
      <c r="B57" s="184"/>
      <c r="C57" s="184"/>
      <c r="D57" s="184"/>
      <c r="E57" s="284"/>
      <c r="F57" s="162"/>
      <c r="G57" s="162"/>
      <c r="H57" s="285"/>
      <c r="I57" s="321"/>
      <c r="J57" s="322"/>
      <c r="K57" s="323"/>
      <c r="L57" s="323"/>
      <c r="M57" s="323"/>
      <c r="N57" s="324"/>
    </row>
    <row r="58" spans="1:14" s="66" customFormat="1" ht="12.75" customHeight="1">
      <c r="A58" s="283"/>
      <c r="B58" s="184"/>
      <c r="C58" s="184"/>
      <c r="D58" s="184"/>
      <c r="E58" s="284"/>
      <c r="F58" s="162"/>
      <c r="G58" s="162"/>
      <c r="H58" s="285"/>
      <c r="I58" s="321"/>
      <c r="J58" s="322"/>
      <c r="K58" s="323"/>
      <c r="L58" s="323"/>
      <c r="M58" s="323"/>
      <c r="N58" s="324"/>
    </row>
    <row r="59" spans="1:14" s="66" customFormat="1" ht="12.75" customHeight="1">
      <c r="A59" s="283"/>
      <c r="B59" s="184"/>
      <c r="C59" s="184"/>
      <c r="D59" s="184"/>
      <c r="E59" s="284"/>
      <c r="F59" s="162"/>
      <c r="G59" s="162"/>
      <c r="H59" s="285"/>
      <c r="I59" s="321"/>
      <c r="J59" s="322"/>
      <c r="K59" s="323"/>
      <c r="L59" s="323"/>
      <c r="M59" s="323"/>
      <c r="N59" s="324"/>
    </row>
    <row r="60" spans="1:14" s="66" customFormat="1" ht="12.75" customHeight="1">
      <c r="A60" s="283"/>
      <c r="B60" s="184"/>
      <c r="C60" s="184"/>
      <c r="D60" s="184"/>
      <c r="E60" s="284"/>
      <c r="F60" s="162"/>
      <c r="G60" s="162"/>
      <c r="H60" s="285"/>
      <c r="I60" s="321"/>
      <c r="J60" s="322"/>
      <c r="K60" s="323"/>
      <c r="L60" s="323"/>
      <c r="M60" s="323"/>
      <c r="N60" s="324"/>
    </row>
    <row r="61" spans="1:14" s="66" customFormat="1" ht="12.75" customHeight="1">
      <c r="A61" s="286"/>
      <c r="B61" s="230"/>
      <c r="C61" s="230"/>
      <c r="D61" s="230"/>
      <c r="E61" s="287"/>
      <c r="F61" s="152"/>
      <c r="G61" s="152"/>
      <c r="H61" s="288"/>
      <c r="I61" s="325"/>
      <c r="J61" s="326"/>
      <c r="K61" s="327"/>
      <c r="L61" s="327"/>
      <c r="M61" s="327"/>
      <c r="N61" s="328"/>
    </row>
  </sheetData>
  <sheetProtection/>
  <mergeCells count="5">
    <mergeCell ref="A2:N2"/>
    <mergeCell ref="A3:N3"/>
    <mergeCell ref="J4:L4"/>
    <mergeCell ref="M4:N4"/>
    <mergeCell ref="B13:G13"/>
  </mergeCells>
  <printOptions/>
  <pageMargins left="0.75" right="0.25" top="0.25" bottom="0" header="0" footer="0"/>
  <pageSetup fitToHeight="1" fitToWidth="1" horizontalDpi="300" verticalDpi="300" orientation="portrait" scale="80"/>
  <headerFooter alignWithMargins="0">
    <oddFooter>&amp;C&amp;D  &amp;T&amp;RPage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workbookViewId="0" topLeftCell="A1">
      <selection activeCell="A1" sqref="A1"/>
    </sheetView>
  </sheetViews>
  <sheetFormatPr defaultColWidth="9.140625" defaultRowHeight="12.75"/>
  <cols>
    <col min="1" max="1" width="12.00390625" style="1" customWidth="1"/>
    <col min="2" max="2" width="5.140625" style="164" customWidth="1"/>
    <col min="3" max="6" width="5.140625" style="0" customWidth="1"/>
    <col min="7" max="7" width="0.5625" style="0" customWidth="1"/>
    <col min="8" max="14" width="5.140625" style="0" customWidth="1"/>
    <col min="15" max="15" width="0.5625" style="0" customWidth="1"/>
    <col min="16" max="21" width="5.140625" style="0" customWidth="1"/>
    <col min="22" max="22" width="4.421875" style="0" customWidth="1"/>
  </cols>
  <sheetData>
    <row r="1" spans="1:22" ht="26.25" customHeight="1">
      <c r="A1" s="4" t="s">
        <v>110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63"/>
      <c r="S1" s="63"/>
      <c r="T1" s="63"/>
      <c r="U1" s="63"/>
      <c r="V1" s="102"/>
    </row>
    <row r="2" spans="1:22" ht="15" customHeight="1">
      <c r="A2" s="166" t="s">
        <v>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</row>
    <row r="3" spans="1:22" ht="15" customHeight="1">
      <c r="A3" s="166" t="s">
        <v>111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</row>
    <row r="4" spans="1:22" ht="14.25" customHeight="1">
      <c r="A4" s="2" t="s">
        <v>20</v>
      </c>
      <c r="B4" s="129"/>
      <c r="C4" s="167"/>
      <c r="D4" s="167"/>
      <c r="E4" s="167"/>
      <c r="F4" s="168"/>
      <c r="G4" s="112"/>
      <c r="H4" s="2" t="s">
        <v>21</v>
      </c>
      <c r="I4" s="187"/>
      <c r="J4" s="121"/>
      <c r="K4" s="187"/>
      <c r="L4" s="188"/>
      <c r="Q4" s="192"/>
      <c r="R4" s="69"/>
      <c r="S4" s="70"/>
      <c r="T4" s="70"/>
      <c r="U4" s="70"/>
      <c r="V4" s="138"/>
    </row>
    <row r="5" spans="1:22" ht="14.25" customHeight="1">
      <c r="A5" s="2" t="s">
        <v>5</v>
      </c>
      <c r="B5" s="127"/>
      <c r="C5" s="164"/>
      <c r="D5" s="164"/>
      <c r="G5" s="21"/>
      <c r="H5" s="21"/>
      <c r="L5" s="188"/>
      <c r="Q5" s="193"/>
      <c r="R5" s="73"/>
      <c r="S5" s="72"/>
      <c r="T5" s="72"/>
      <c r="U5" s="72"/>
      <c r="V5" s="140"/>
    </row>
    <row r="6" spans="1:22" ht="14.25" customHeight="1">
      <c r="A6" s="1" t="s">
        <v>7</v>
      </c>
      <c r="B6" s="169"/>
      <c r="C6" s="170"/>
      <c r="D6" s="170"/>
      <c r="F6" s="66"/>
      <c r="G6" s="21"/>
      <c r="Q6" s="193"/>
      <c r="R6" s="73"/>
      <c r="S6" s="72"/>
      <c r="T6" s="72"/>
      <c r="U6" s="72"/>
      <c r="V6" s="140"/>
    </row>
    <row r="7" spans="1:22" ht="14.25" customHeight="1">
      <c r="A7" s="1" t="s">
        <v>9</v>
      </c>
      <c r="B7" s="129"/>
      <c r="C7" s="170"/>
      <c r="D7" s="170"/>
      <c r="F7" s="66"/>
      <c r="G7" s="21"/>
      <c r="Q7" s="193"/>
      <c r="R7" s="73"/>
      <c r="S7" s="72"/>
      <c r="T7" s="72"/>
      <c r="U7" s="72"/>
      <c r="V7" s="140"/>
    </row>
    <row r="8" spans="1:22" ht="14.25" customHeight="1">
      <c r="A8" s="1" t="s">
        <v>11</v>
      </c>
      <c r="B8" s="129"/>
      <c r="C8" s="170"/>
      <c r="F8" s="129"/>
      <c r="Q8" s="193"/>
      <c r="R8" s="73"/>
      <c r="S8" s="72"/>
      <c r="T8" s="72"/>
      <c r="U8" s="72"/>
      <c r="V8" s="140"/>
    </row>
    <row r="9" spans="1:22" ht="14.25" customHeight="1">
      <c r="A9" s="1" t="s">
        <v>25</v>
      </c>
      <c r="B9" s="164"/>
      <c r="Q9" s="193"/>
      <c r="R9" s="194"/>
      <c r="S9" s="195"/>
      <c r="T9" s="195"/>
      <c r="U9" s="195"/>
      <c r="V9" s="143"/>
    </row>
    <row r="10" spans="16:19" ht="12.75" customHeight="1">
      <c r="P10" s="170"/>
      <c r="Q10" s="170"/>
      <c r="R10" s="170"/>
      <c r="S10" s="170"/>
    </row>
    <row r="11" spans="1:16" ht="12.75" customHeight="1">
      <c r="A11" s="201" t="s">
        <v>112</v>
      </c>
      <c r="B11"/>
      <c r="H11" s="1" t="s">
        <v>113</v>
      </c>
      <c r="I11" s="187"/>
      <c r="J11" s="187"/>
      <c r="K11" s="187"/>
      <c r="P11" s="201" t="s">
        <v>114</v>
      </c>
    </row>
    <row r="12" spans="1:16" ht="12.75" customHeight="1">
      <c r="A12" s="145"/>
      <c r="B12" s="146"/>
      <c r="C12" s="146"/>
      <c r="D12" s="146"/>
      <c r="E12" s="146"/>
      <c r="F12" s="147"/>
      <c r="H12" s="202" t="s">
        <v>88</v>
      </c>
      <c r="I12" s="202"/>
      <c r="J12" s="202" t="s">
        <v>115</v>
      </c>
      <c r="K12" s="202"/>
      <c r="L12" s="231" t="s">
        <v>116</v>
      </c>
      <c r="M12" s="231" t="s">
        <v>117</v>
      </c>
      <c r="N12" s="232"/>
      <c r="P12" s="1" t="s">
        <v>118</v>
      </c>
    </row>
    <row r="13" spans="1:22" ht="12.75" customHeight="1">
      <c r="A13" s="148"/>
      <c r="B13" s="149"/>
      <c r="C13" s="203"/>
      <c r="D13" s="203"/>
      <c r="E13" s="203"/>
      <c r="F13" s="204"/>
      <c r="H13" s="205"/>
      <c r="I13" s="233"/>
      <c r="J13" s="234"/>
      <c r="K13" s="235"/>
      <c r="L13" s="236"/>
      <c r="M13" s="237"/>
      <c r="N13" s="238"/>
      <c r="P13" s="239" t="s">
        <v>119</v>
      </c>
      <c r="Q13" s="256"/>
      <c r="R13" s="256">
        <f>""</f>
      </c>
      <c r="S13" s="256"/>
      <c r="T13" s="256"/>
      <c r="U13" s="256"/>
      <c r="V13" s="257"/>
    </row>
    <row r="14" spans="1:22" ht="12.75" customHeight="1">
      <c r="A14" s="148"/>
      <c r="B14" s="149"/>
      <c r="C14" s="203"/>
      <c r="D14" s="203"/>
      <c r="E14" s="203"/>
      <c r="F14" s="204"/>
      <c r="H14" s="206"/>
      <c r="I14" s="203"/>
      <c r="J14" s="240"/>
      <c r="K14" s="241"/>
      <c r="L14" s="242"/>
      <c r="M14" s="243"/>
      <c r="N14" s="244"/>
      <c r="P14" s="245" t="s">
        <v>120</v>
      </c>
      <c r="Q14" s="258"/>
      <c r="R14" s="258">
        <f>""</f>
      </c>
      <c r="S14" s="258"/>
      <c r="T14" s="258"/>
      <c r="U14" s="258"/>
      <c r="V14" s="259"/>
    </row>
    <row r="15" spans="1:22" ht="12.75" customHeight="1">
      <c r="A15" s="148"/>
      <c r="B15" s="149"/>
      <c r="C15" s="207"/>
      <c r="D15" s="207"/>
      <c r="E15" s="203"/>
      <c r="F15" s="204"/>
      <c r="H15" s="206"/>
      <c r="I15" s="203"/>
      <c r="J15" s="240"/>
      <c r="K15" s="241"/>
      <c r="L15" s="242"/>
      <c r="M15" s="243"/>
      <c r="N15" s="244"/>
      <c r="P15" s="245" t="s">
        <v>121</v>
      </c>
      <c r="Q15" s="258"/>
      <c r="R15" s="258">
        <f>""</f>
      </c>
      <c r="S15" s="258"/>
      <c r="T15" s="258"/>
      <c r="U15" s="258"/>
      <c r="V15" s="259"/>
    </row>
    <row r="16" spans="1:22" ht="12.75" customHeight="1">
      <c r="A16" s="148"/>
      <c r="B16" s="149"/>
      <c r="C16" s="207"/>
      <c r="D16" s="207"/>
      <c r="E16" s="203"/>
      <c r="F16" s="204"/>
      <c r="H16" s="206"/>
      <c r="I16" s="203"/>
      <c r="J16" s="240"/>
      <c r="K16" s="241"/>
      <c r="L16" s="242"/>
      <c r="M16" s="243"/>
      <c r="N16" s="244"/>
      <c r="P16" s="246"/>
      <c r="Q16" s="258"/>
      <c r="R16" s="258"/>
      <c r="S16" s="258"/>
      <c r="T16" s="258"/>
      <c r="U16" s="258"/>
      <c r="V16" s="259"/>
    </row>
    <row r="17" spans="1:22" ht="12.75" customHeight="1">
      <c r="A17" s="208"/>
      <c r="B17" s="209"/>
      <c r="C17" s="210"/>
      <c r="D17" s="210"/>
      <c r="E17" s="211"/>
      <c r="F17" s="212"/>
      <c r="H17" s="213"/>
      <c r="I17" s="211"/>
      <c r="J17" s="247"/>
      <c r="K17" s="248"/>
      <c r="L17" s="249"/>
      <c r="M17" s="250"/>
      <c r="N17" s="251"/>
      <c r="P17" s="252"/>
      <c r="Q17" s="260"/>
      <c r="R17" s="260"/>
      <c r="S17" s="260"/>
      <c r="T17" s="260"/>
      <c r="U17" s="260"/>
      <c r="V17" s="261"/>
    </row>
    <row r="18" spans="1:22" ht="12.75" customHeight="1">
      <c r="A18" s="8" t="s">
        <v>122</v>
      </c>
      <c r="B18" s="214"/>
      <c r="C18" s="72"/>
      <c r="D18" s="72"/>
      <c r="E18" s="72"/>
      <c r="H18" s="8"/>
      <c r="I18" s="72"/>
      <c r="J18" s="72"/>
      <c r="K18" s="72"/>
      <c r="L18" s="253"/>
      <c r="M18" s="72"/>
      <c r="N18" s="72"/>
      <c r="O18" s="72"/>
      <c r="P18" s="72"/>
      <c r="Q18" s="72"/>
      <c r="R18" s="72"/>
      <c r="S18" s="72"/>
      <c r="T18" s="72"/>
      <c r="U18" s="72"/>
      <c r="V18" s="72"/>
    </row>
    <row r="19" spans="1:22" s="66" customFormat="1" ht="12.75" customHeight="1">
      <c r="A19" s="215" t="s">
        <v>123</v>
      </c>
      <c r="B19" s="216" t="s">
        <v>124</v>
      </c>
      <c r="C19" s="217"/>
      <c r="D19" s="216" t="s">
        <v>122</v>
      </c>
      <c r="E19" s="51"/>
      <c r="F19" s="51"/>
      <c r="G19" s="51"/>
      <c r="H19" s="218"/>
      <c r="I19" s="254"/>
      <c r="J19" s="254"/>
      <c r="K19" s="254"/>
      <c r="L19" s="255"/>
      <c r="M19" s="255"/>
      <c r="N19" s="255"/>
      <c r="O19" s="255"/>
      <c r="P19" s="255"/>
      <c r="Q19" s="255"/>
      <c r="R19" s="255"/>
      <c r="S19" s="255"/>
      <c r="T19" s="255"/>
      <c r="U19" s="255"/>
      <c r="V19" s="262"/>
    </row>
    <row r="20" spans="1:22" s="66" customFormat="1" ht="12.75" customHeight="1">
      <c r="A20" s="176" t="s">
        <v>125</v>
      </c>
      <c r="B20" s="219" t="str">
        <f>"raw"</f>
        <v>raw</v>
      </c>
      <c r="C20" s="177"/>
      <c r="D20" s="220" t="str">
        <f>"cut in scallop W/ binding and lace top apply"</f>
        <v>cut in scallop W/ binding and lace top apply</v>
      </c>
      <c r="E20" s="179"/>
      <c r="F20" s="179"/>
      <c r="G20" s="221"/>
      <c r="H20" s="181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7"/>
    </row>
    <row r="21" spans="1:22" s="66" customFormat="1" ht="12.75" customHeight="1">
      <c r="A21" s="176" t="s">
        <v>126</v>
      </c>
      <c r="B21" s="222" t="str">
        <f>"1/4"</f>
        <v>1/4</v>
      </c>
      <c r="C21" s="177"/>
      <c r="D21" s="223" t="str">
        <f>"clean with 3/16""binding and then apply lace flower along outside of AH"</f>
        <v>clean with 3/16"binding and then apply lace flower along outside of AH</v>
      </c>
      <c r="E21" s="179"/>
      <c r="F21" s="179"/>
      <c r="G21" s="182"/>
      <c r="H21" s="181"/>
      <c r="I21" s="190"/>
      <c r="J21" s="190"/>
      <c r="K21" s="191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7"/>
    </row>
    <row r="22" spans="1:22" s="66" customFormat="1" ht="12.75" customHeight="1">
      <c r="A22" s="176" t="s">
        <v>127</v>
      </c>
      <c r="B22" s="222" t="str">
        <f>"3/8"</f>
        <v>3/8</v>
      </c>
      <c r="C22" s="177"/>
      <c r="D22" s="223" t="str">
        <f>"overlap seam"</f>
        <v>overlap seam</v>
      </c>
      <c r="E22" s="179"/>
      <c r="F22" s="179"/>
      <c r="G22" s="182"/>
      <c r="H22" s="181"/>
      <c r="I22" s="190"/>
      <c r="J22" s="190"/>
      <c r="K22" s="191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7"/>
    </row>
    <row r="23" spans="1:22" s="66" customFormat="1" ht="12.75" customHeight="1">
      <c r="A23" s="176" t="s">
        <v>128</v>
      </c>
      <c r="B23" s="222" t="str">
        <f>"3/8"""</f>
        <v>3/8"</v>
      </c>
      <c r="C23" s="177"/>
      <c r="D23" s="223" t="str">
        <f>"overlap seam front over to the back"</f>
        <v>overlap seam front over to the back</v>
      </c>
      <c r="E23" s="179"/>
      <c r="F23" s="179"/>
      <c r="G23" s="182"/>
      <c r="H23" s="181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7"/>
    </row>
    <row r="24" spans="1:22" s="66" customFormat="1" ht="12.75" customHeight="1">
      <c r="A24" s="176" t="s">
        <v>129</v>
      </c>
      <c r="B24" s="222" t="str">
        <f>"raw"</f>
        <v>raw</v>
      </c>
      <c r="C24" s="177"/>
      <c r="D24" s="223" t="str">
        <f>"cut in lace scallop"</f>
        <v>cut in lace scallop</v>
      </c>
      <c r="E24" s="179"/>
      <c r="F24" s="179"/>
      <c r="G24" s="182"/>
      <c r="H24" s="181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7"/>
    </row>
    <row r="25" spans="1:22" s="66" customFormat="1" ht="12.75" customHeight="1">
      <c r="A25" s="176"/>
      <c r="B25" s="222"/>
      <c r="C25" s="177"/>
      <c r="D25" s="223"/>
      <c r="E25" s="179"/>
      <c r="F25" s="179"/>
      <c r="G25" s="182"/>
      <c r="H25" s="181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7"/>
    </row>
    <row r="26" spans="1:22" ht="12.75" customHeight="1">
      <c r="A26" s="176"/>
      <c r="B26" s="222"/>
      <c r="C26" s="177"/>
      <c r="D26" s="223"/>
      <c r="E26" s="179"/>
      <c r="F26" s="179"/>
      <c r="G26" s="182"/>
      <c r="H26" s="181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7"/>
    </row>
    <row r="27" spans="1:22" s="66" customFormat="1" ht="12.75" customHeight="1">
      <c r="A27" s="176"/>
      <c r="B27" s="222"/>
      <c r="C27" s="177"/>
      <c r="D27" s="223"/>
      <c r="E27" s="179"/>
      <c r="F27" s="179"/>
      <c r="G27" s="182"/>
      <c r="H27" s="181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7"/>
    </row>
    <row r="28" spans="1:22" s="66" customFormat="1" ht="12.75" customHeight="1">
      <c r="A28" s="176"/>
      <c r="B28" s="222"/>
      <c r="C28" s="177"/>
      <c r="D28" s="223"/>
      <c r="E28" s="179"/>
      <c r="F28" s="179"/>
      <c r="G28" s="182"/>
      <c r="H28" s="181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7"/>
    </row>
    <row r="29" spans="1:22" s="66" customFormat="1" ht="12.75" customHeight="1">
      <c r="A29" s="176"/>
      <c r="B29" s="222"/>
      <c r="C29" s="177"/>
      <c r="D29" s="223"/>
      <c r="E29" s="179"/>
      <c r="F29" s="179"/>
      <c r="G29" s="182"/>
      <c r="H29" s="181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7"/>
    </row>
    <row r="30" spans="1:22" s="66" customFormat="1" ht="12.75" customHeight="1">
      <c r="A30" s="176"/>
      <c r="B30" s="222"/>
      <c r="C30" s="177"/>
      <c r="D30" s="223"/>
      <c r="E30" s="179"/>
      <c r="F30" s="179"/>
      <c r="G30" s="182"/>
      <c r="H30" s="181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7"/>
    </row>
    <row r="31" spans="1:22" s="66" customFormat="1" ht="12.75" customHeight="1">
      <c r="A31" s="176"/>
      <c r="B31" s="222"/>
      <c r="C31" s="177"/>
      <c r="D31" s="223"/>
      <c r="E31" s="179"/>
      <c r="F31" s="179"/>
      <c r="G31" s="182"/>
      <c r="H31" s="181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7"/>
    </row>
    <row r="32" spans="1:22" s="66" customFormat="1" ht="12.75" customHeight="1">
      <c r="A32" s="176"/>
      <c r="B32" s="222"/>
      <c r="C32" s="177"/>
      <c r="D32" s="223"/>
      <c r="E32" s="179"/>
      <c r="F32" s="179"/>
      <c r="G32" s="182"/>
      <c r="H32" s="181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7"/>
    </row>
    <row r="33" spans="1:22" s="66" customFormat="1" ht="12.75" customHeight="1">
      <c r="A33" s="176"/>
      <c r="B33" s="222"/>
      <c r="C33" s="177"/>
      <c r="D33" s="223"/>
      <c r="E33" s="179"/>
      <c r="F33" s="179"/>
      <c r="G33" s="182"/>
      <c r="H33" s="181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7"/>
    </row>
    <row r="34" spans="1:22" s="66" customFormat="1" ht="12.75" customHeight="1">
      <c r="A34" s="176"/>
      <c r="B34" s="222"/>
      <c r="C34" s="177"/>
      <c r="D34" s="223"/>
      <c r="E34" s="179"/>
      <c r="F34" s="179"/>
      <c r="G34" s="182"/>
      <c r="H34" s="181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7"/>
    </row>
    <row r="35" spans="1:22" s="66" customFormat="1" ht="12.75" customHeight="1">
      <c r="A35" s="176"/>
      <c r="B35" s="222"/>
      <c r="C35" s="177"/>
      <c r="D35" s="223"/>
      <c r="E35" s="179"/>
      <c r="F35" s="179"/>
      <c r="G35" s="182"/>
      <c r="H35" s="181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7"/>
    </row>
    <row r="36" spans="1:22" s="66" customFormat="1" ht="12.75" customHeight="1">
      <c r="A36" s="176"/>
      <c r="B36" s="222"/>
      <c r="C36" s="177"/>
      <c r="D36" s="223"/>
      <c r="E36" s="179"/>
      <c r="F36" s="179"/>
      <c r="G36" s="182"/>
      <c r="H36" s="181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7"/>
    </row>
    <row r="37" spans="1:22" s="66" customFormat="1" ht="12.75" customHeight="1">
      <c r="A37" s="176"/>
      <c r="B37" s="222"/>
      <c r="C37" s="177"/>
      <c r="D37" s="223"/>
      <c r="E37" s="179"/>
      <c r="F37" s="179"/>
      <c r="G37" s="182"/>
      <c r="H37" s="181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7"/>
    </row>
    <row r="38" spans="1:22" s="66" customFormat="1" ht="12.75" customHeight="1">
      <c r="A38" s="176"/>
      <c r="B38" s="222"/>
      <c r="C38" s="177"/>
      <c r="D38" s="223"/>
      <c r="E38" s="179"/>
      <c r="F38" s="179"/>
      <c r="G38" s="183"/>
      <c r="H38" s="184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3"/>
    </row>
    <row r="39" spans="1:22" s="66" customFormat="1" ht="12.75" customHeight="1">
      <c r="A39" s="176"/>
      <c r="B39" s="222"/>
      <c r="C39" s="177"/>
      <c r="D39" s="223"/>
      <c r="E39" s="179"/>
      <c r="F39" s="179"/>
      <c r="G39" s="185"/>
      <c r="H39" s="184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3"/>
    </row>
    <row r="40" spans="1:22" s="66" customFormat="1" ht="12.75" customHeight="1">
      <c r="A40" s="176"/>
      <c r="B40" s="222"/>
      <c r="C40" s="177"/>
      <c r="D40" s="223"/>
      <c r="E40" s="179"/>
      <c r="F40" s="179"/>
      <c r="G40" s="185"/>
      <c r="H40" s="184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3"/>
    </row>
    <row r="41" spans="1:22" s="66" customFormat="1" ht="12.75" customHeight="1">
      <c r="A41" s="176"/>
      <c r="B41" s="222"/>
      <c r="C41" s="177"/>
      <c r="D41" s="223"/>
      <c r="E41" s="179"/>
      <c r="F41" s="179"/>
      <c r="G41" s="185"/>
      <c r="H41" s="184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3"/>
    </row>
    <row r="42" spans="1:22" s="66" customFormat="1" ht="12.75" customHeight="1">
      <c r="A42" s="176"/>
      <c r="B42" s="222"/>
      <c r="C42" s="177"/>
      <c r="D42" s="223"/>
      <c r="E42" s="179"/>
      <c r="F42" s="179"/>
      <c r="G42" s="185"/>
      <c r="H42" s="184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3"/>
    </row>
    <row r="43" spans="1:22" s="66" customFormat="1" ht="12.75" customHeight="1">
      <c r="A43" s="176"/>
      <c r="B43" s="222"/>
      <c r="C43" s="177"/>
      <c r="D43" s="223"/>
      <c r="E43" s="179"/>
      <c r="F43" s="179"/>
      <c r="G43" s="185"/>
      <c r="H43" s="184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3"/>
    </row>
    <row r="44" spans="1:22" s="66" customFormat="1" ht="12.75" customHeight="1">
      <c r="A44" s="224"/>
      <c r="B44" s="225"/>
      <c r="C44" s="226"/>
      <c r="D44" s="227"/>
      <c r="E44" s="228"/>
      <c r="F44" s="228"/>
      <c r="G44" s="229"/>
      <c r="H44" s="230"/>
      <c r="I44" s="152"/>
      <c r="J44" s="152"/>
      <c r="K44" s="199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3"/>
    </row>
    <row r="45" s="66" customFormat="1" ht="3" customHeight="1"/>
    <row r="46" spans="1:22" s="66" customFormat="1" ht="12.75" customHeight="1">
      <c r="A46" s="69"/>
      <c r="B46" s="70"/>
      <c r="C46" s="70"/>
      <c r="D46" s="70"/>
      <c r="E46" s="70"/>
      <c r="F46" s="138"/>
      <c r="H46" s="114"/>
      <c r="I46" s="115"/>
      <c r="J46" s="115"/>
      <c r="K46" s="115"/>
      <c r="L46" s="115"/>
      <c r="M46" s="115"/>
      <c r="N46" s="116"/>
      <c r="P46" s="114"/>
      <c r="Q46" s="115"/>
      <c r="R46" s="115"/>
      <c r="S46" s="115"/>
      <c r="T46" s="115"/>
      <c r="U46" s="115"/>
      <c r="V46" s="116"/>
    </row>
    <row r="47" spans="1:22" s="66" customFormat="1" ht="12.75" customHeight="1">
      <c r="A47" s="73"/>
      <c r="B47" s="72"/>
      <c r="C47" s="72"/>
      <c r="D47" s="72"/>
      <c r="E47" s="72"/>
      <c r="F47" s="140"/>
      <c r="H47" s="118"/>
      <c r="I47" s="119"/>
      <c r="J47" s="119"/>
      <c r="K47" s="119"/>
      <c r="L47" s="119"/>
      <c r="M47" s="119"/>
      <c r="N47" s="120"/>
      <c r="P47" s="118"/>
      <c r="Q47" s="119"/>
      <c r="R47" s="119"/>
      <c r="S47" s="119"/>
      <c r="T47" s="119"/>
      <c r="U47" s="119"/>
      <c r="V47" s="120"/>
    </row>
    <row r="48" spans="1:22" s="66" customFormat="1" ht="12.75" customHeight="1">
      <c r="A48" s="73"/>
      <c r="B48" s="72"/>
      <c r="C48" s="72"/>
      <c r="D48" s="72"/>
      <c r="E48" s="72"/>
      <c r="F48" s="140"/>
      <c r="H48" s="118"/>
      <c r="I48" s="119"/>
      <c r="J48" s="119"/>
      <c r="K48" s="119"/>
      <c r="L48" s="119"/>
      <c r="M48" s="119"/>
      <c r="N48" s="120"/>
      <c r="P48" s="118"/>
      <c r="Q48" s="119"/>
      <c r="R48" s="119"/>
      <c r="S48" s="119"/>
      <c r="T48" s="119"/>
      <c r="U48" s="119"/>
      <c r="V48" s="120"/>
    </row>
    <row r="49" spans="1:22" s="66" customFormat="1" ht="12.75" customHeight="1">
      <c r="A49" s="73"/>
      <c r="B49" s="72"/>
      <c r="C49" s="72"/>
      <c r="D49" s="72"/>
      <c r="E49" s="72"/>
      <c r="F49" s="140"/>
      <c r="H49" s="118"/>
      <c r="I49" s="119"/>
      <c r="J49" s="119"/>
      <c r="K49" s="119"/>
      <c r="L49" s="119"/>
      <c r="M49" s="119"/>
      <c r="N49" s="120"/>
      <c r="P49" s="118"/>
      <c r="Q49" s="119"/>
      <c r="R49" s="119"/>
      <c r="S49" s="119"/>
      <c r="T49" s="119"/>
      <c r="U49" s="119"/>
      <c r="V49" s="120"/>
    </row>
    <row r="50" spans="1:22" s="66" customFormat="1" ht="12.75" customHeight="1">
      <c r="A50" s="73"/>
      <c r="B50" s="72"/>
      <c r="C50" s="72"/>
      <c r="D50" s="72"/>
      <c r="E50" s="72"/>
      <c r="F50" s="140"/>
      <c r="H50" s="118"/>
      <c r="I50" s="119"/>
      <c r="J50" s="119"/>
      <c r="K50" s="119"/>
      <c r="L50" s="119"/>
      <c r="M50" s="119"/>
      <c r="N50" s="120"/>
      <c r="P50" s="118"/>
      <c r="Q50" s="119"/>
      <c r="R50" s="119"/>
      <c r="S50" s="119"/>
      <c r="T50" s="119"/>
      <c r="U50" s="119"/>
      <c r="V50" s="120"/>
    </row>
    <row r="51" spans="1:22" s="66" customFormat="1" ht="12.75" customHeight="1">
      <c r="A51" s="73"/>
      <c r="B51" s="72"/>
      <c r="C51" s="72"/>
      <c r="D51" s="72"/>
      <c r="E51" s="72"/>
      <c r="F51" s="140"/>
      <c r="H51" s="118"/>
      <c r="I51" s="119"/>
      <c r="J51" s="119"/>
      <c r="K51" s="119"/>
      <c r="L51" s="119"/>
      <c r="M51" s="119"/>
      <c r="N51" s="120"/>
      <c r="P51" s="118"/>
      <c r="Q51" s="119"/>
      <c r="R51" s="119"/>
      <c r="S51" s="119"/>
      <c r="T51" s="119"/>
      <c r="U51" s="119"/>
      <c r="V51" s="120"/>
    </row>
    <row r="52" spans="1:22" s="66" customFormat="1" ht="12.75" customHeight="1">
      <c r="A52" s="73"/>
      <c r="B52" s="72"/>
      <c r="C52" s="72"/>
      <c r="D52" s="72"/>
      <c r="E52" s="72"/>
      <c r="F52" s="140"/>
      <c r="H52" s="118"/>
      <c r="I52" s="119"/>
      <c r="J52" s="119"/>
      <c r="K52" s="119"/>
      <c r="L52" s="119"/>
      <c r="M52" s="119"/>
      <c r="N52" s="120"/>
      <c r="P52" s="118"/>
      <c r="Q52" s="119"/>
      <c r="R52" s="119"/>
      <c r="S52" s="119"/>
      <c r="T52" s="119"/>
      <c r="U52" s="119"/>
      <c r="V52" s="120"/>
    </row>
    <row r="53" spans="1:22" ht="12.75" customHeight="1">
      <c r="A53" s="73"/>
      <c r="B53" s="72"/>
      <c r="C53" s="72"/>
      <c r="D53" s="72"/>
      <c r="E53" s="72"/>
      <c r="F53" s="140"/>
      <c r="H53" s="73"/>
      <c r="I53" s="72"/>
      <c r="J53" s="72"/>
      <c r="K53" s="72"/>
      <c r="L53" s="72"/>
      <c r="M53" s="72"/>
      <c r="N53" s="140"/>
      <c r="P53" s="73"/>
      <c r="Q53" s="72"/>
      <c r="R53" s="72"/>
      <c r="S53" s="72"/>
      <c r="T53" s="72"/>
      <c r="U53" s="72"/>
      <c r="V53" s="140"/>
    </row>
    <row r="54" spans="1:22" ht="12.75" customHeight="1">
      <c r="A54" s="73"/>
      <c r="B54" s="72"/>
      <c r="C54" s="72"/>
      <c r="D54" s="72"/>
      <c r="E54" s="72"/>
      <c r="F54" s="140"/>
      <c r="H54" s="73"/>
      <c r="I54" s="72"/>
      <c r="J54" s="72"/>
      <c r="K54" s="72"/>
      <c r="L54" s="72"/>
      <c r="M54" s="72"/>
      <c r="N54" s="140"/>
      <c r="P54" s="73"/>
      <c r="Q54" s="72"/>
      <c r="R54" s="72"/>
      <c r="S54" s="72"/>
      <c r="T54" s="72"/>
      <c r="U54" s="72"/>
      <c r="V54" s="140"/>
    </row>
    <row r="55" spans="1:22" ht="12.75" customHeight="1">
      <c r="A55" s="73"/>
      <c r="B55" s="72"/>
      <c r="C55" s="72"/>
      <c r="D55" s="72"/>
      <c r="E55" s="72"/>
      <c r="F55" s="140"/>
      <c r="H55" s="73"/>
      <c r="I55" s="72"/>
      <c r="J55" s="72"/>
      <c r="K55" s="72"/>
      <c r="L55" s="72"/>
      <c r="M55" s="72"/>
      <c r="N55" s="140"/>
      <c r="P55" s="73"/>
      <c r="Q55" s="72"/>
      <c r="R55" s="72"/>
      <c r="S55" s="72"/>
      <c r="T55" s="72"/>
      <c r="U55" s="72"/>
      <c r="V55" s="140"/>
    </row>
    <row r="56" spans="1:22" ht="12.75" customHeight="1">
      <c r="A56" s="73"/>
      <c r="B56" s="72"/>
      <c r="C56" s="72"/>
      <c r="D56" s="72"/>
      <c r="E56" s="72"/>
      <c r="F56" s="140"/>
      <c r="H56" s="73"/>
      <c r="I56" s="72"/>
      <c r="J56" s="72"/>
      <c r="K56" s="72"/>
      <c r="L56" s="72"/>
      <c r="M56" s="72"/>
      <c r="N56" s="140"/>
      <c r="P56" s="73"/>
      <c r="Q56" s="72"/>
      <c r="R56" s="72"/>
      <c r="S56" s="72"/>
      <c r="T56" s="72"/>
      <c r="U56" s="72"/>
      <c r="V56" s="140"/>
    </row>
    <row r="57" spans="1:22" ht="12.75" customHeight="1">
      <c r="A57" s="144"/>
      <c r="B57" s="142"/>
      <c r="C57" s="142"/>
      <c r="D57" s="142"/>
      <c r="E57" s="142"/>
      <c r="F57" s="143"/>
      <c r="H57" s="144"/>
      <c r="I57" s="142"/>
      <c r="J57" s="142"/>
      <c r="K57" s="142"/>
      <c r="L57" s="142"/>
      <c r="M57" s="142"/>
      <c r="N57" s="143"/>
      <c r="P57" s="144"/>
      <c r="Q57" s="142"/>
      <c r="R57" s="142"/>
      <c r="S57" s="142"/>
      <c r="T57" s="142"/>
      <c r="U57" s="142"/>
      <c r="V57" s="143"/>
    </row>
    <row r="58" spans="1:22" ht="12.75" customHeight="1">
      <c r="A58" s="145"/>
      <c r="B58" s="146"/>
      <c r="C58" s="146"/>
      <c r="D58" s="146"/>
      <c r="E58" s="146"/>
      <c r="F58" s="147"/>
      <c r="G58" s="135"/>
      <c r="H58" s="145"/>
      <c r="I58" s="146"/>
      <c r="J58" s="146"/>
      <c r="K58" s="146"/>
      <c r="L58" s="146"/>
      <c r="M58" s="146"/>
      <c r="N58" s="147"/>
      <c r="O58" s="135"/>
      <c r="P58" s="145"/>
      <c r="Q58" s="146"/>
      <c r="R58" s="146"/>
      <c r="S58" s="146"/>
      <c r="T58" s="146"/>
      <c r="U58" s="146"/>
      <c r="V58" s="147"/>
    </row>
    <row r="59" spans="1:22" ht="12.75" customHeight="1">
      <c r="A59" s="148"/>
      <c r="B59" s="149"/>
      <c r="C59" s="149"/>
      <c r="D59" s="149"/>
      <c r="E59" s="149"/>
      <c r="F59" s="150"/>
      <c r="G59" s="135"/>
      <c r="H59" s="148"/>
      <c r="I59" s="149"/>
      <c r="J59" s="149"/>
      <c r="K59" s="149"/>
      <c r="L59" s="149"/>
      <c r="M59" s="149"/>
      <c r="N59" s="150"/>
      <c r="O59" s="135"/>
      <c r="P59" s="148"/>
      <c r="Q59" s="149"/>
      <c r="R59" s="149"/>
      <c r="S59" s="149"/>
      <c r="T59" s="149"/>
      <c r="U59" s="149"/>
      <c r="V59" s="150"/>
    </row>
    <row r="60" spans="1:22" ht="12.75" customHeight="1">
      <c r="A60" s="148"/>
      <c r="B60" s="149"/>
      <c r="C60" s="149"/>
      <c r="D60" s="149"/>
      <c r="E60" s="149"/>
      <c r="F60" s="150"/>
      <c r="G60" s="135"/>
      <c r="H60" s="148"/>
      <c r="I60" s="149"/>
      <c r="J60" s="149"/>
      <c r="K60" s="149"/>
      <c r="L60" s="149"/>
      <c r="M60" s="149"/>
      <c r="N60" s="150"/>
      <c r="O60" s="135"/>
      <c r="P60" s="148"/>
      <c r="Q60" s="149"/>
      <c r="R60" s="149"/>
      <c r="S60" s="149"/>
      <c r="T60" s="149"/>
      <c r="U60" s="149"/>
      <c r="V60" s="150"/>
    </row>
    <row r="61" spans="1:22" ht="12.75" customHeight="1">
      <c r="A61" s="148"/>
      <c r="B61" s="149"/>
      <c r="C61" s="149"/>
      <c r="D61" s="149"/>
      <c r="E61" s="149"/>
      <c r="F61" s="150"/>
      <c r="G61" s="135"/>
      <c r="H61" s="148"/>
      <c r="I61" s="149"/>
      <c r="J61" s="149"/>
      <c r="K61" s="149"/>
      <c r="L61" s="149"/>
      <c r="M61" s="149"/>
      <c r="N61" s="150"/>
      <c r="O61" s="135"/>
      <c r="P61" s="148"/>
      <c r="Q61" s="149"/>
      <c r="R61" s="149"/>
      <c r="S61" s="149"/>
      <c r="T61" s="149"/>
      <c r="U61" s="149"/>
      <c r="V61" s="150"/>
    </row>
    <row r="62" spans="1:22" ht="12.75" customHeight="1">
      <c r="A62" s="198"/>
      <c r="B62" s="199"/>
      <c r="C62" s="199"/>
      <c r="D62" s="199"/>
      <c r="E62" s="199"/>
      <c r="F62" s="200"/>
      <c r="G62" s="135"/>
      <c r="H62" s="198"/>
      <c r="I62" s="199"/>
      <c r="J62" s="199"/>
      <c r="K62" s="199"/>
      <c r="L62" s="199"/>
      <c r="M62" s="199"/>
      <c r="N62" s="200"/>
      <c r="O62" s="135"/>
      <c r="P62" s="198"/>
      <c r="Q62" s="199"/>
      <c r="R62" s="199"/>
      <c r="S62" s="199"/>
      <c r="T62" s="199"/>
      <c r="U62" s="199"/>
      <c r="V62" s="200"/>
    </row>
  </sheetData>
  <sheetProtection/>
  <mergeCells count="7">
    <mergeCell ref="A2:V2"/>
    <mergeCell ref="A3:V3"/>
    <mergeCell ref="H12:I12"/>
    <mergeCell ref="J12:K12"/>
    <mergeCell ref="B19:C19"/>
    <mergeCell ref="D19:G19"/>
    <mergeCell ref="Q4:Q9"/>
  </mergeCells>
  <printOptions/>
  <pageMargins left="0.75" right="0.25" top="0.25" bottom="0" header="0" footer="0"/>
  <pageSetup fitToHeight="1" fitToWidth="1" horizontalDpi="300" verticalDpi="300" orientation="portrait" scale="88"/>
  <headerFooter alignWithMargins="0">
    <oddFooter>&amp;C&amp;D  &amp;T&amp;RPage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4"/>
  <sheetViews>
    <sheetView workbookViewId="0" topLeftCell="A49">
      <selection activeCell="A1" sqref="A1"/>
    </sheetView>
  </sheetViews>
  <sheetFormatPr defaultColWidth="9.140625" defaultRowHeight="12.75"/>
  <cols>
    <col min="1" max="1" width="12.00390625" style="1" customWidth="1"/>
    <col min="2" max="2" width="5.140625" style="164" customWidth="1"/>
    <col min="3" max="6" width="5.140625" style="0" customWidth="1"/>
    <col min="7" max="7" width="0.5625" style="0" customWidth="1"/>
    <col min="8" max="14" width="5.140625" style="0" customWidth="1"/>
    <col min="15" max="15" width="0.5625" style="0" customWidth="1"/>
    <col min="16" max="21" width="5.140625" style="0" customWidth="1"/>
    <col min="22" max="22" width="4.421875" style="0" customWidth="1"/>
  </cols>
  <sheetData>
    <row r="1" spans="1:22" ht="26.25" customHeight="1">
      <c r="A1" s="4" t="s">
        <v>130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63"/>
      <c r="S1" s="63"/>
      <c r="T1" s="63"/>
      <c r="U1" s="63"/>
      <c r="V1" s="102"/>
    </row>
    <row r="2" spans="1:22" ht="15" customHeight="1">
      <c r="A2" s="166" t="s">
        <v>18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</row>
    <row r="3" spans="1:22" ht="15" customHeight="1">
      <c r="A3" s="166" t="s">
        <v>131</v>
      </c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</row>
    <row r="4" spans="1:22" ht="14.25" customHeight="1">
      <c r="A4" s="2" t="s">
        <v>20</v>
      </c>
      <c r="B4" s="129"/>
      <c r="C4" s="167"/>
      <c r="D4" s="167"/>
      <c r="E4" s="167"/>
      <c r="F4" s="168"/>
      <c r="G4" s="112"/>
      <c r="H4" s="2" t="s">
        <v>21</v>
      </c>
      <c r="I4" s="187"/>
      <c r="J4" s="121"/>
      <c r="K4" s="187"/>
      <c r="L4" s="188"/>
      <c r="Q4" s="192"/>
      <c r="R4" s="69"/>
      <c r="S4" s="70"/>
      <c r="T4" s="70"/>
      <c r="U4" s="70"/>
      <c r="V4" s="138"/>
    </row>
    <row r="5" spans="1:22" ht="14.25" customHeight="1">
      <c r="A5" s="2" t="s">
        <v>5</v>
      </c>
      <c r="B5" s="127"/>
      <c r="C5" s="164"/>
      <c r="D5" s="164"/>
      <c r="G5" s="21"/>
      <c r="H5" s="21"/>
      <c r="L5" s="188"/>
      <c r="Q5" s="193"/>
      <c r="R5" s="73"/>
      <c r="S5" s="72"/>
      <c r="T5" s="72"/>
      <c r="U5" s="72"/>
      <c r="V5" s="140"/>
    </row>
    <row r="6" spans="1:22" ht="14.25" customHeight="1">
      <c r="A6" s="1" t="s">
        <v>7</v>
      </c>
      <c r="B6" s="169"/>
      <c r="C6" s="170"/>
      <c r="D6" s="170"/>
      <c r="F6" s="66"/>
      <c r="G6" s="21"/>
      <c r="Q6" s="193"/>
      <c r="R6" s="73"/>
      <c r="S6" s="72"/>
      <c r="T6" s="72"/>
      <c r="U6" s="72"/>
      <c r="V6" s="140"/>
    </row>
    <row r="7" spans="1:22" ht="14.25" customHeight="1">
      <c r="A7" s="1" t="s">
        <v>9</v>
      </c>
      <c r="B7" s="129"/>
      <c r="C7" s="170"/>
      <c r="D7" s="170"/>
      <c r="F7" s="66"/>
      <c r="G7" s="21"/>
      <c r="Q7" s="193"/>
      <c r="R7" s="73"/>
      <c r="S7" s="72"/>
      <c r="T7" s="72"/>
      <c r="U7" s="72"/>
      <c r="V7" s="140"/>
    </row>
    <row r="8" spans="1:22" ht="14.25" customHeight="1">
      <c r="A8" s="1" t="s">
        <v>11</v>
      </c>
      <c r="B8" s="129"/>
      <c r="C8" s="170"/>
      <c r="F8" s="129"/>
      <c r="Q8" s="193"/>
      <c r="R8" s="73"/>
      <c r="S8" s="72"/>
      <c r="T8" s="72"/>
      <c r="U8" s="72"/>
      <c r="V8" s="140"/>
    </row>
    <row r="9" spans="1:22" ht="14.25" customHeight="1">
      <c r="A9" s="1" t="s">
        <v>25</v>
      </c>
      <c r="B9" s="164"/>
      <c r="Q9" s="193"/>
      <c r="R9" s="194"/>
      <c r="S9" s="195"/>
      <c r="T9" s="195"/>
      <c r="U9" s="195"/>
      <c r="V9" s="143"/>
    </row>
    <row r="10" spans="16:19" ht="12.75" customHeight="1">
      <c r="P10" s="170"/>
      <c r="Q10" s="170"/>
      <c r="R10" s="170"/>
      <c r="S10" s="170"/>
    </row>
    <row r="11" spans="1:22" ht="12.75" customHeight="1">
      <c r="A11" s="171" t="s">
        <v>132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  <c r="U11" s="171"/>
      <c r="V11" s="171"/>
    </row>
    <row r="12" spans="1:22" s="66" customFormat="1" ht="12.75" customHeight="1">
      <c r="A12" s="172" t="str">
        <f>"**No Garment Treatment**"</f>
        <v>**No Garment Treatment**</v>
      </c>
      <c r="B12" s="173"/>
      <c r="C12" s="173"/>
      <c r="D12" s="173"/>
      <c r="E12" s="174"/>
      <c r="F12" s="174"/>
      <c r="G12" s="174"/>
      <c r="H12" s="175"/>
      <c r="I12" s="173"/>
      <c r="J12" s="173"/>
      <c r="K12" s="173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96"/>
    </row>
    <row r="13" spans="1:22" s="66" customFormat="1" ht="12.75" customHeight="1">
      <c r="A13" s="176" t="str">
        <f>"**Pre-shrink all trims before applying to the garment**"</f>
        <v>**Pre-shrink all trims before applying to the garment**</v>
      </c>
      <c r="B13" s="177"/>
      <c r="C13" s="177"/>
      <c r="D13" s="178"/>
      <c r="E13" s="179"/>
      <c r="F13" s="179"/>
      <c r="G13" s="180"/>
      <c r="H13" s="181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7"/>
    </row>
    <row r="14" spans="1:22" s="66" customFormat="1" ht="12.75" customHeight="1">
      <c r="A14" s="176" t="str">
        <f>"**11 SPI body seam construction**"</f>
        <v>**11 SPI body seam construction**</v>
      </c>
      <c r="B14" s="177"/>
      <c r="C14" s="177"/>
      <c r="D14" s="178"/>
      <c r="E14" s="179"/>
      <c r="F14" s="179"/>
      <c r="G14" s="182"/>
      <c r="H14" s="181"/>
      <c r="I14" s="190"/>
      <c r="J14" s="190"/>
      <c r="K14" s="191"/>
      <c r="L14" s="190"/>
      <c r="M14" s="190"/>
      <c r="N14" s="190"/>
      <c r="O14" s="190"/>
      <c r="P14" s="190"/>
      <c r="Q14" s="190"/>
      <c r="R14" s="190"/>
      <c r="S14" s="190"/>
      <c r="T14" s="190"/>
      <c r="U14" s="190"/>
      <c r="V14" s="197"/>
    </row>
    <row r="15" spans="1:22" s="66" customFormat="1" ht="12.75" customHeight="1">
      <c r="A15" s="176"/>
      <c r="B15" s="177"/>
      <c r="C15" s="177"/>
      <c r="D15" s="178"/>
      <c r="E15" s="179"/>
      <c r="F15" s="179"/>
      <c r="G15" s="182"/>
      <c r="H15" s="181"/>
      <c r="I15" s="190"/>
      <c r="J15" s="190"/>
      <c r="K15" s="191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7"/>
    </row>
    <row r="16" spans="1:22" s="66" customFormat="1" ht="12.75" customHeight="1">
      <c r="A16" s="176" t="str">
        <f>"*All below specs are for the fit size - Fcty must grade the specs for all other sizes proportionately)"</f>
        <v>*All below specs are for the fit size - Fcty must grade the specs for all other sizes proportionately)</v>
      </c>
      <c r="B16" s="177"/>
      <c r="C16" s="177"/>
      <c r="D16" s="178"/>
      <c r="E16" s="179"/>
      <c r="F16" s="179"/>
      <c r="G16" s="182"/>
      <c r="H16" s="181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7"/>
    </row>
    <row r="17" spans="1:22" s="66" customFormat="1" ht="12.75" customHeight="1">
      <c r="A17" s="176"/>
      <c r="B17" s="177"/>
      <c r="C17" s="177"/>
      <c r="D17" s="178"/>
      <c r="E17" s="179"/>
      <c r="F17" s="179"/>
      <c r="G17" s="182"/>
      <c r="H17" s="181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7"/>
    </row>
    <row r="18" spans="1:22" s="66" customFormat="1" ht="12.75" customHeight="1">
      <c r="A18" s="176"/>
      <c r="B18" s="177"/>
      <c r="C18" s="177"/>
      <c r="D18" s="178"/>
      <c r="E18" s="179"/>
      <c r="F18" s="179"/>
      <c r="G18" s="182"/>
      <c r="H18" s="181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7"/>
    </row>
    <row r="19" spans="1:22" ht="12.75" customHeight="1">
      <c r="A19" s="176"/>
      <c r="B19" s="177"/>
      <c r="C19" s="177"/>
      <c r="D19" s="178"/>
      <c r="E19" s="179"/>
      <c r="F19" s="179"/>
      <c r="G19" s="182"/>
      <c r="H19" s="181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7"/>
    </row>
    <row r="20" spans="1:22" s="66" customFormat="1" ht="12.75" customHeight="1">
      <c r="A20" s="176" t="str">
        <f>"Lace seams:"</f>
        <v>Lace seams:</v>
      </c>
      <c r="B20" s="177"/>
      <c r="C20" s="177"/>
      <c r="D20" s="178"/>
      <c r="E20" s="179"/>
      <c r="F20" s="179"/>
      <c r="G20" s="182"/>
      <c r="H20" s="181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7"/>
    </row>
    <row r="21" spans="1:22" s="66" customFormat="1" ht="12.75" customHeight="1">
      <c r="A21" s="176" t="str">
        <f>"-All seams are overlap finished with SNTS along the edge of the lace edge"</f>
        <v>-All seams are overlap finished with SNTS along the edge of the lace edge</v>
      </c>
      <c r="B21" s="177"/>
      <c r="C21" s="177"/>
      <c r="D21" s="178"/>
      <c r="E21" s="179"/>
      <c r="F21" s="179"/>
      <c r="G21" s="182"/>
      <c r="H21" s="181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7"/>
    </row>
    <row r="22" spans="1:22" s="66" customFormat="1" ht="12.75" customHeight="1">
      <c r="A22" s="176"/>
      <c r="B22" s="177"/>
      <c r="C22" s="177"/>
      <c r="D22" s="178"/>
      <c r="E22" s="179"/>
      <c r="F22" s="179"/>
      <c r="G22" s="182"/>
      <c r="H22" s="181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7"/>
    </row>
    <row r="23" spans="1:22" s="66" customFormat="1" ht="12.75" customHeight="1">
      <c r="A23" s="176" t="str">
        <f>"Neckline"</f>
        <v>Neckline</v>
      </c>
      <c r="B23" s="177"/>
      <c r="C23" s="177"/>
      <c r="D23" s="178"/>
      <c r="E23" s="179"/>
      <c r="F23" s="179"/>
      <c r="G23" s="182"/>
      <c r="H23" s="181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7"/>
    </row>
    <row r="24" spans="1:22" s="66" customFormat="1" ht="12.75" customHeight="1">
      <c r="A24" s="176" t="str">
        <f>"- clean finished with lining binding and put a raw of the flower top apply on the neckline"</f>
        <v>- clean finished with lining binding and put a raw of the flower top apply on the neckline</v>
      </c>
      <c r="B24" s="177"/>
      <c r="C24" s="177"/>
      <c r="D24" s="178"/>
      <c r="E24" s="179"/>
      <c r="F24" s="179"/>
      <c r="G24" s="182"/>
      <c r="H24" s="181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7"/>
    </row>
    <row r="25" spans="1:22" s="66" customFormat="1" ht="12.75" customHeight="1">
      <c r="A25" s="176"/>
      <c r="B25" s="177"/>
      <c r="C25" s="177"/>
      <c r="D25" s="178"/>
      <c r="E25" s="179"/>
      <c r="F25" s="179"/>
      <c r="G25" s="182"/>
      <c r="H25" s="181"/>
      <c r="I25" s="190"/>
      <c r="J25" s="190"/>
      <c r="K25" s="190"/>
      <c r="L25" s="190"/>
      <c r="M25" s="190"/>
      <c r="N25" s="190"/>
      <c r="O25" s="190"/>
      <c r="P25" s="190"/>
      <c r="Q25" s="190"/>
      <c r="R25" s="190"/>
      <c r="S25" s="190"/>
      <c r="T25" s="190"/>
      <c r="U25" s="190"/>
      <c r="V25" s="197"/>
    </row>
    <row r="26" spans="1:22" s="66" customFormat="1" ht="12.75" customHeight="1">
      <c r="A26" s="176" t="str">
        <f>"armhole"</f>
        <v>armhole</v>
      </c>
      <c r="B26" s="177"/>
      <c r="C26" s="177"/>
      <c r="D26" s="178"/>
      <c r="E26" s="179"/>
      <c r="F26" s="179"/>
      <c r="G26" s="182"/>
      <c r="H26" s="181"/>
      <c r="I26" s="190"/>
      <c r="J26" s="190"/>
      <c r="K26" s="190"/>
      <c r="L26" s="190"/>
      <c r="M26" s="190"/>
      <c r="N26" s="190"/>
      <c r="O26" s="190"/>
      <c r="P26" s="190"/>
      <c r="Q26" s="190"/>
      <c r="R26" s="190"/>
      <c r="S26" s="190"/>
      <c r="T26" s="190"/>
      <c r="U26" s="190"/>
      <c r="V26" s="197"/>
    </row>
    <row r="27" spans="1:22" s="66" customFormat="1" ht="12.75" customHeight="1">
      <c r="A27" s="176" t="str">
        <f>"- clean finish AH with 3/16"" binding and then apply lace flower along outside of AH"</f>
        <v>- clean finish AH with 3/16" binding and then apply lace flower along outside of AH</v>
      </c>
      <c r="B27" s="177"/>
      <c r="C27" s="177"/>
      <c r="D27" s="178"/>
      <c r="E27" s="179"/>
      <c r="F27" s="179"/>
      <c r="G27" s="182"/>
      <c r="H27" s="181"/>
      <c r="I27" s="190"/>
      <c r="J27" s="190"/>
      <c r="K27" s="190"/>
      <c r="L27" s="190"/>
      <c r="M27" s="190"/>
      <c r="N27" s="190"/>
      <c r="O27" s="190"/>
      <c r="P27" s="190"/>
      <c r="Q27" s="190"/>
      <c r="R27" s="190"/>
      <c r="S27" s="190"/>
      <c r="T27" s="190"/>
      <c r="U27" s="190"/>
      <c r="V27" s="197"/>
    </row>
    <row r="28" spans="1:22" s="66" customFormat="1" ht="12.75" customHeight="1">
      <c r="A28" s="176"/>
      <c r="B28" s="177"/>
      <c r="C28" s="177"/>
      <c r="D28" s="178"/>
      <c r="E28" s="179"/>
      <c r="F28" s="179"/>
      <c r="G28" s="182"/>
      <c r="H28" s="181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7"/>
    </row>
    <row r="29" spans="1:22" s="66" customFormat="1" ht="12.75" customHeight="1">
      <c r="A29" s="176" t="str">
        <f>"sleeve"</f>
        <v>sleeve</v>
      </c>
      <c r="B29" s="177"/>
      <c r="C29" s="177"/>
      <c r="D29" s="178"/>
      <c r="E29" s="179"/>
      <c r="F29" s="179"/>
      <c r="G29" s="182"/>
      <c r="H29" s="181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7"/>
    </row>
    <row r="30" spans="1:22" s="66" customFormat="1" ht="12.75" customHeight="1">
      <c r="A30" s="176" t="str">
        <f>"- scallop cut"</f>
        <v>- scallop cut</v>
      </c>
      <c r="B30" s="177"/>
      <c r="C30" s="177"/>
      <c r="D30" s="178"/>
      <c r="E30" s="179"/>
      <c r="F30" s="179"/>
      <c r="G30" s="182"/>
      <c r="H30" s="181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7"/>
    </row>
    <row r="31" spans="1:22" s="66" customFormat="1" ht="12.75" customHeight="1">
      <c r="A31" s="176"/>
      <c r="B31" s="177"/>
      <c r="C31" s="177"/>
      <c r="D31" s="178"/>
      <c r="E31" s="179"/>
      <c r="F31" s="179"/>
      <c r="G31" s="182"/>
      <c r="H31" s="181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7"/>
    </row>
    <row r="32" spans="1:22" s="66" customFormat="1" ht="12.75" customHeight="1">
      <c r="A32" s="176" t="str">
        <f>"shoulder seam:"</f>
        <v>shoulder seam:</v>
      </c>
      <c r="B32" s="177"/>
      <c r="C32" s="177"/>
      <c r="D32" s="178"/>
      <c r="E32" s="179"/>
      <c r="F32" s="179"/>
      <c r="G32" s="182"/>
      <c r="H32" s="181"/>
      <c r="I32" s="190"/>
      <c r="J32" s="190"/>
      <c r="K32" s="190"/>
      <c r="L32" s="190"/>
      <c r="M32" s="190"/>
      <c r="N32" s="190"/>
      <c r="O32" s="190"/>
      <c r="P32" s="190"/>
      <c r="Q32" s="190"/>
      <c r="R32" s="190"/>
      <c r="S32" s="190"/>
      <c r="T32" s="190"/>
      <c r="U32" s="190"/>
      <c r="V32" s="197"/>
    </row>
    <row r="33" spans="1:22" s="66" customFormat="1" ht="12.75" customHeight="1">
      <c r="A33" s="176" t="str">
        <f>"- scallop cut, overlap seam front, front over to the back"</f>
        <v>- scallop cut, overlap seam front, front over to the back</v>
      </c>
      <c r="B33" s="177"/>
      <c r="C33" s="177"/>
      <c r="D33" s="178"/>
      <c r="E33" s="179"/>
      <c r="F33" s="179"/>
      <c r="G33" s="182"/>
      <c r="H33" s="181"/>
      <c r="I33" s="190"/>
      <c r="J33" s="190"/>
      <c r="K33" s="190"/>
      <c r="L33" s="190"/>
      <c r="M33" s="190"/>
      <c r="N33" s="190"/>
      <c r="O33" s="190"/>
      <c r="P33" s="190"/>
      <c r="Q33" s="190"/>
      <c r="R33" s="190"/>
      <c r="S33" s="190"/>
      <c r="T33" s="190"/>
      <c r="U33" s="190"/>
      <c r="V33" s="197"/>
    </row>
    <row r="34" spans="1:22" s="66" customFormat="1" ht="12.75" customHeight="1">
      <c r="A34" s="176"/>
      <c r="B34" s="177"/>
      <c r="C34" s="177"/>
      <c r="D34" s="178"/>
      <c r="E34" s="179"/>
      <c r="F34" s="179"/>
      <c r="G34" s="182"/>
      <c r="H34" s="181"/>
      <c r="I34" s="190"/>
      <c r="J34" s="190"/>
      <c r="K34" s="190"/>
      <c r="L34" s="190"/>
      <c r="M34" s="190"/>
      <c r="N34" s="190"/>
      <c r="O34" s="190"/>
      <c r="P34" s="190"/>
      <c r="Q34" s="190"/>
      <c r="R34" s="190"/>
      <c r="S34" s="190"/>
      <c r="T34" s="190"/>
      <c r="U34" s="190"/>
      <c r="V34" s="197"/>
    </row>
    <row r="35" spans="1:22" s="66" customFormat="1" ht="12.75" customHeight="1">
      <c r="A35" s="176" t="str">
        <f>"waist seam"</f>
        <v>waist seam</v>
      </c>
      <c r="B35" s="177"/>
      <c r="C35" s="177"/>
      <c r="D35" s="178"/>
      <c r="E35" s="179"/>
      <c r="F35" s="179"/>
      <c r="G35" s="182"/>
      <c r="H35" s="181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7"/>
    </row>
    <row r="36" spans="1:22" s="66" customFormat="1" ht="12.75" customHeight="1">
      <c r="A36" s="176" t="str">
        <f>"- overlap seam, top over to the bottom"</f>
        <v>- overlap seam, top over to the bottom</v>
      </c>
      <c r="B36" s="177"/>
      <c r="C36" s="177"/>
      <c r="D36" s="178"/>
      <c r="E36" s="179"/>
      <c r="F36" s="179"/>
      <c r="G36" s="182"/>
      <c r="H36" s="181"/>
      <c r="I36" s="190"/>
      <c r="J36" s="190"/>
      <c r="K36" s="190"/>
      <c r="L36" s="190"/>
      <c r="M36" s="190"/>
      <c r="N36" s="190"/>
      <c r="O36" s="190"/>
      <c r="P36" s="190"/>
      <c r="Q36" s="190"/>
      <c r="R36" s="190"/>
      <c r="S36" s="190"/>
      <c r="T36" s="190"/>
      <c r="U36" s="190"/>
      <c r="V36" s="197"/>
    </row>
    <row r="37" spans="1:22" s="66" customFormat="1" ht="12.75" customHeight="1">
      <c r="A37" s="176"/>
      <c r="B37" s="177"/>
      <c r="C37" s="177"/>
      <c r="D37" s="178"/>
      <c r="E37" s="179"/>
      <c r="F37" s="179"/>
      <c r="G37" s="182"/>
      <c r="H37" s="181"/>
      <c r="I37" s="190"/>
      <c r="J37" s="190"/>
      <c r="K37" s="190"/>
      <c r="L37" s="190"/>
      <c r="M37" s="190"/>
      <c r="N37" s="190"/>
      <c r="O37" s="190"/>
      <c r="P37" s="190"/>
      <c r="Q37" s="190"/>
      <c r="R37" s="190"/>
      <c r="S37" s="190"/>
      <c r="T37" s="190"/>
      <c r="U37" s="190"/>
      <c r="V37" s="197"/>
    </row>
    <row r="38" spans="1:22" s="66" customFormat="1" ht="12.75" customHeight="1">
      <c r="A38" s="176" t="str">
        <f>"bottom band join seam:"</f>
        <v>bottom band join seam:</v>
      </c>
      <c r="B38" s="177"/>
      <c r="C38" s="177"/>
      <c r="D38" s="178"/>
      <c r="E38" s="179"/>
      <c r="F38" s="179"/>
      <c r="G38" s="183"/>
      <c r="H38" s="184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3"/>
    </row>
    <row r="39" spans="1:22" s="66" customFormat="1" ht="12.75" customHeight="1">
      <c r="A39" s="176" t="str">
        <f>"- 9"" height band"</f>
        <v>- 9" height band</v>
      </c>
      <c r="B39" s="177"/>
      <c r="C39" s="177"/>
      <c r="D39" s="178"/>
      <c r="E39" s="179"/>
      <c r="F39" s="179"/>
      <c r="G39" s="185"/>
      <c r="H39" s="184"/>
      <c r="I39" s="162"/>
      <c r="J39" s="162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3"/>
    </row>
    <row r="40" spans="1:22" s="66" customFormat="1" ht="12.75" customHeight="1">
      <c r="A40" s="176" t="str">
        <f>"- bottom over to the skirt"</f>
        <v>- bottom over to the skirt</v>
      </c>
      <c r="B40" s="177"/>
      <c r="C40" s="177"/>
      <c r="D40" s="178"/>
      <c r="E40" s="179"/>
      <c r="F40" s="179"/>
      <c r="G40" s="185"/>
      <c r="H40" s="184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3"/>
    </row>
    <row r="41" spans="1:22" s="66" customFormat="1" ht="12.75" customHeight="1">
      <c r="A41" s="176"/>
      <c r="B41" s="177"/>
      <c r="C41" s="177"/>
      <c r="D41" s="178"/>
      <c r="E41" s="179"/>
      <c r="F41" s="179"/>
      <c r="G41" s="185"/>
      <c r="H41" s="184"/>
      <c r="I41" s="162"/>
      <c r="J41" s="162"/>
      <c r="K41" s="162"/>
      <c r="L41" s="162"/>
      <c r="M41" s="162"/>
      <c r="N41" s="162"/>
      <c r="O41" s="162"/>
      <c r="P41" s="162"/>
      <c r="Q41" s="162"/>
      <c r="R41" s="162"/>
      <c r="S41" s="162"/>
      <c r="T41" s="162"/>
      <c r="U41" s="162"/>
      <c r="V41" s="163"/>
    </row>
    <row r="42" spans="1:22" s="66" customFormat="1" ht="12.75" customHeight="1">
      <c r="A42" s="176" t="str">
        <f>"side seam on self"</f>
        <v>side seam on self</v>
      </c>
      <c r="B42" s="177"/>
      <c r="C42" s="177"/>
      <c r="D42" s="178"/>
      <c r="E42" s="179"/>
      <c r="F42" s="179"/>
      <c r="G42" s="185"/>
      <c r="H42" s="184"/>
      <c r="I42" s="162"/>
      <c r="J42" s="162"/>
      <c r="K42" s="162"/>
      <c r="L42" s="162"/>
      <c r="M42" s="162"/>
      <c r="N42" s="162"/>
      <c r="O42" s="162"/>
      <c r="P42" s="162"/>
      <c r="Q42" s="162"/>
      <c r="R42" s="162"/>
      <c r="S42" s="162"/>
      <c r="T42" s="162"/>
      <c r="U42" s="162"/>
      <c r="V42" s="163"/>
    </row>
    <row r="43" spans="1:22" s="66" customFormat="1" ht="12.75" customHeight="1">
      <c r="A43" s="176" t="str">
        <f>"- overlap seam, front over to the back"</f>
        <v>- overlap seam, front over to the back</v>
      </c>
      <c r="B43" s="177"/>
      <c r="C43" s="177"/>
      <c r="D43" s="178"/>
      <c r="E43" s="179"/>
      <c r="F43" s="179"/>
      <c r="G43" s="185"/>
      <c r="H43" s="184"/>
      <c r="I43" s="162"/>
      <c r="J43" s="162"/>
      <c r="K43" s="162"/>
      <c r="L43" s="162"/>
      <c r="M43" s="162"/>
      <c r="N43" s="162"/>
      <c r="O43" s="162"/>
      <c r="P43" s="162"/>
      <c r="Q43" s="162"/>
      <c r="R43" s="162"/>
      <c r="S43" s="162"/>
      <c r="T43" s="162"/>
      <c r="U43" s="162"/>
      <c r="V43" s="163"/>
    </row>
    <row r="44" spans="1:22" s="66" customFormat="1" ht="12.75" customHeight="1">
      <c r="A44" s="176"/>
      <c r="B44" s="177"/>
      <c r="C44" s="177"/>
      <c r="D44" s="178"/>
      <c r="E44" s="179"/>
      <c r="F44" s="179"/>
      <c r="G44" s="185"/>
      <c r="H44" s="184"/>
      <c r="I44" s="162"/>
      <c r="J44" s="162"/>
      <c r="K44" s="162"/>
      <c r="L44" s="162"/>
      <c r="M44" s="162"/>
      <c r="N44" s="162"/>
      <c r="O44" s="162"/>
      <c r="P44" s="162"/>
      <c r="Q44" s="162"/>
      <c r="R44" s="162"/>
      <c r="S44" s="162"/>
      <c r="T44" s="162"/>
      <c r="U44" s="162"/>
      <c r="V44" s="163"/>
    </row>
    <row r="45" spans="1:22" s="66" customFormat="1" ht="12.75" customHeight="1">
      <c r="A45" s="186" t="str">
        <f>"Chest dart:"</f>
        <v>Chest dart:</v>
      </c>
      <c r="B45" s="177"/>
      <c r="C45" s="177"/>
      <c r="D45" s="178"/>
      <c r="E45" s="179"/>
      <c r="F45" s="179"/>
      <c r="G45" s="182"/>
      <c r="H45" s="181"/>
      <c r="I45" s="190"/>
      <c r="J45" s="190"/>
      <c r="K45" s="190"/>
      <c r="L45" s="190"/>
      <c r="M45" s="190"/>
      <c r="N45" s="190"/>
      <c r="O45" s="190"/>
      <c r="P45" s="190"/>
      <c r="Q45" s="190"/>
      <c r="R45" s="190"/>
      <c r="S45" s="190"/>
      <c r="T45" s="190"/>
      <c r="U45" s="190"/>
      <c r="V45" s="197"/>
    </row>
    <row r="46" spans="1:22" s="66" customFormat="1" ht="12.75" customHeight="1">
      <c r="A46" s="176" t="str">
        <f>"- overlap seam on self"</f>
        <v>- overlap seam on self</v>
      </c>
      <c r="B46" s="177"/>
      <c r="C46" s="177"/>
      <c r="D46" s="178"/>
      <c r="E46" s="179"/>
      <c r="F46" s="179"/>
      <c r="G46" s="182"/>
      <c r="H46" s="181"/>
      <c r="I46" s="190"/>
      <c r="J46" s="190"/>
      <c r="K46" s="190"/>
      <c r="L46" s="190"/>
      <c r="M46" s="190"/>
      <c r="N46" s="190"/>
      <c r="O46" s="190"/>
      <c r="P46" s="190"/>
      <c r="Q46" s="190"/>
      <c r="R46" s="190"/>
      <c r="S46" s="190"/>
      <c r="T46" s="190"/>
      <c r="U46" s="190"/>
      <c r="V46" s="197"/>
    </row>
    <row r="47" spans="1:22" s="66" customFormat="1" ht="12.75" customHeight="1">
      <c r="A47" s="176"/>
      <c r="B47" s="177"/>
      <c r="C47" s="177"/>
      <c r="D47" s="178"/>
      <c r="E47" s="179"/>
      <c r="F47" s="179"/>
      <c r="G47" s="182"/>
      <c r="H47" s="181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7"/>
    </row>
    <row r="48" spans="1:22" s="66" customFormat="1" ht="12.75" customHeight="1">
      <c r="A48" s="176" t="str">
        <f>"invisible CB Zipper teeth :"</f>
        <v>invisible CB Zipper teeth :</v>
      </c>
      <c r="B48" s="177"/>
      <c r="C48" s="177"/>
      <c r="D48" s="178"/>
      <c r="E48" s="179"/>
      <c r="F48" s="179"/>
      <c r="G48" s="182"/>
      <c r="H48" s="181"/>
      <c r="I48" s="190"/>
      <c r="J48" s="190"/>
      <c r="K48" s="190"/>
      <c r="L48" s="190"/>
      <c r="M48" s="190"/>
      <c r="N48" s="190"/>
      <c r="O48" s="190"/>
      <c r="P48" s="190"/>
      <c r="Q48" s="190"/>
      <c r="R48" s="190"/>
      <c r="S48" s="190"/>
      <c r="T48" s="190"/>
      <c r="U48" s="190"/>
      <c r="V48" s="197"/>
    </row>
    <row r="49" spans="1:22" s="66" customFormat="1" ht="12.75" customHeight="1">
      <c r="A49" s="176" t="str">
        <f>"- clean finished with lining."</f>
        <v>- clean finished with lining.</v>
      </c>
      <c r="B49" s="177"/>
      <c r="C49" s="177"/>
      <c r="D49" s="178"/>
      <c r="E49" s="179"/>
      <c r="F49" s="179"/>
      <c r="G49" s="182"/>
      <c r="H49" s="181"/>
      <c r="I49" s="190"/>
      <c r="J49" s="190"/>
      <c r="K49" s="190"/>
      <c r="L49" s="190"/>
      <c r="M49" s="190"/>
      <c r="N49" s="190"/>
      <c r="O49" s="190"/>
      <c r="P49" s="190"/>
      <c r="Q49" s="190"/>
      <c r="R49" s="190"/>
      <c r="S49" s="190"/>
      <c r="T49" s="190"/>
      <c r="U49" s="190"/>
      <c r="V49" s="197"/>
    </row>
    <row r="50" spans="1:22" s="66" customFormat="1" ht="12.75" customHeight="1">
      <c r="A50" s="176"/>
      <c r="B50" s="177"/>
      <c r="C50" s="177"/>
      <c r="D50" s="178"/>
      <c r="E50" s="179"/>
      <c r="F50" s="179"/>
      <c r="G50" s="182"/>
      <c r="H50" s="181"/>
      <c r="I50" s="190"/>
      <c r="J50" s="190"/>
      <c r="K50" s="190"/>
      <c r="L50" s="190"/>
      <c r="M50" s="190"/>
      <c r="N50" s="190"/>
      <c r="O50" s="190"/>
      <c r="P50" s="190"/>
      <c r="Q50" s="190"/>
      <c r="R50" s="190"/>
      <c r="S50" s="190"/>
      <c r="T50" s="190"/>
      <c r="U50" s="190"/>
      <c r="V50" s="197"/>
    </row>
    <row r="51" spans="1:22" s="66" customFormat="1" ht="12.75" customHeight="1">
      <c r="A51" s="176" t="str">
        <f>"Hem:"</f>
        <v>Hem:</v>
      </c>
      <c r="B51" s="177"/>
      <c r="C51" s="177"/>
      <c r="D51" s="178"/>
      <c r="E51" s="179"/>
      <c r="F51" s="179"/>
      <c r="G51" s="182"/>
      <c r="H51" s="181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7"/>
    </row>
    <row r="52" spans="1:22" s="66" customFormat="1" ht="12.75" customHeight="1">
      <c r="A52" s="176" t="str">
        <f>"- raw edge cut in lace scallop"</f>
        <v>- raw edge cut in lace scallop</v>
      </c>
      <c r="B52" s="177"/>
      <c r="C52" s="177"/>
      <c r="D52" s="178"/>
      <c r="E52" s="179"/>
      <c r="F52" s="179"/>
      <c r="G52" s="182"/>
      <c r="H52" s="181"/>
      <c r="I52" s="190"/>
      <c r="J52" s="190"/>
      <c r="K52" s="190"/>
      <c r="L52" s="190"/>
      <c r="M52" s="190"/>
      <c r="N52" s="190"/>
      <c r="O52" s="190"/>
      <c r="P52" s="190"/>
      <c r="Q52" s="190"/>
      <c r="R52" s="190"/>
      <c r="S52" s="190"/>
      <c r="T52" s="190"/>
      <c r="U52" s="190"/>
      <c r="V52" s="197"/>
    </row>
    <row r="53" spans="1:22" s="66" customFormat="1" ht="12.75" customHeight="1">
      <c r="A53" s="176"/>
      <c r="B53" s="177"/>
      <c r="C53" s="177"/>
      <c r="D53" s="178"/>
      <c r="E53" s="179"/>
      <c r="F53" s="179"/>
      <c r="G53" s="182"/>
      <c r="H53" s="181"/>
      <c r="I53" s="190"/>
      <c r="J53" s="190"/>
      <c r="K53" s="190"/>
      <c r="L53" s="190"/>
      <c r="M53" s="190"/>
      <c r="N53" s="190"/>
      <c r="O53" s="190"/>
      <c r="P53" s="190"/>
      <c r="Q53" s="190"/>
      <c r="R53" s="190"/>
      <c r="S53" s="190"/>
      <c r="T53" s="190"/>
      <c r="U53" s="190"/>
      <c r="V53" s="197"/>
    </row>
    <row r="54" spans="1:22" s="66" customFormat="1" ht="12.75" customHeight="1">
      <c r="A54" s="176"/>
      <c r="B54" s="177"/>
      <c r="C54" s="177"/>
      <c r="D54" s="178"/>
      <c r="E54" s="179"/>
      <c r="F54" s="179"/>
      <c r="G54" s="182"/>
      <c r="H54" s="181"/>
      <c r="I54" s="190"/>
      <c r="J54" s="190"/>
      <c r="K54" s="190"/>
      <c r="L54" s="190"/>
      <c r="M54" s="190"/>
      <c r="N54" s="190"/>
      <c r="O54" s="190"/>
      <c r="P54" s="190"/>
      <c r="Q54" s="190"/>
      <c r="R54" s="190"/>
      <c r="S54" s="190"/>
      <c r="T54" s="190"/>
      <c r="U54" s="190"/>
      <c r="V54" s="197"/>
    </row>
    <row r="55" spans="1:22" s="66" customFormat="1" ht="12.75" customHeight="1">
      <c r="A55" s="176"/>
      <c r="B55" s="177"/>
      <c r="C55" s="177"/>
      <c r="D55" s="178"/>
      <c r="E55" s="179"/>
      <c r="F55" s="179"/>
      <c r="G55" s="182"/>
      <c r="H55" s="181"/>
      <c r="I55" s="190"/>
      <c r="J55" s="190"/>
      <c r="K55" s="190"/>
      <c r="L55" s="190"/>
      <c r="M55" s="190"/>
      <c r="N55" s="190"/>
      <c r="O55" s="190"/>
      <c r="P55" s="190"/>
      <c r="Q55" s="190"/>
      <c r="R55" s="190"/>
      <c r="S55" s="190"/>
      <c r="T55" s="190"/>
      <c r="U55" s="190"/>
      <c r="V55" s="197"/>
    </row>
    <row r="56" spans="1:22" s="66" customFormat="1" ht="12.75" customHeight="1">
      <c r="A56" s="176"/>
      <c r="B56" s="177"/>
      <c r="C56" s="177"/>
      <c r="D56" s="178"/>
      <c r="E56" s="179"/>
      <c r="F56" s="179"/>
      <c r="G56" s="182"/>
      <c r="H56" s="181"/>
      <c r="I56" s="190"/>
      <c r="J56" s="190"/>
      <c r="K56" s="190"/>
      <c r="L56" s="190"/>
      <c r="M56" s="190"/>
      <c r="N56" s="190"/>
      <c r="O56" s="190"/>
      <c r="P56" s="190"/>
      <c r="Q56" s="190"/>
      <c r="R56" s="190"/>
      <c r="S56" s="190"/>
      <c r="T56" s="190"/>
      <c r="U56" s="190"/>
      <c r="V56" s="197"/>
    </row>
    <row r="57" s="66" customFormat="1" ht="3" customHeight="1"/>
    <row r="58" spans="1:22" s="66" customFormat="1" ht="12.75" customHeight="1">
      <c r="A58" s="69"/>
      <c r="B58" s="70"/>
      <c r="C58" s="70"/>
      <c r="D58" s="70"/>
      <c r="E58" s="70"/>
      <c r="F58" s="138"/>
      <c r="H58" s="114"/>
      <c r="I58" s="115"/>
      <c r="J58" s="115"/>
      <c r="K58" s="115"/>
      <c r="L58" s="115"/>
      <c r="M58" s="115"/>
      <c r="N58" s="116"/>
      <c r="P58" s="114"/>
      <c r="Q58" s="115"/>
      <c r="R58" s="115"/>
      <c r="S58" s="115"/>
      <c r="T58" s="115"/>
      <c r="U58" s="115"/>
      <c r="V58" s="116"/>
    </row>
    <row r="59" spans="1:22" s="66" customFormat="1" ht="12.75" customHeight="1">
      <c r="A59" s="73"/>
      <c r="B59" s="72"/>
      <c r="C59" s="72"/>
      <c r="D59" s="72"/>
      <c r="E59" s="72"/>
      <c r="F59" s="140"/>
      <c r="H59" s="118"/>
      <c r="I59" s="119"/>
      <c r="J59" s="119"/>
      <c r="K59" s="119"/>
      <c r="L59" s="119"/>
      <c r="M59" s="119"/>
      <c r="N59" s="120"/>
      <c r="P59" s="118"/>
      <c r="Q59" s="119"/>
      <c r="R59" s="119"/>
      <c r="S59" s="119"/>
      <c r="T59" s="119"/>
      <c r="U59" s="119"/>
      <c r="V59" s="120"/>
    </row>
    <row r="60" spans="1:22" s="66" customFormat="1" ht="12.75" customHeight="1">
      <c r="A60" s="73"/>
      <c r="B60" s="72"/>
      <c r="C60" s="72"/>
      <c r="D60" s="72"/>
      <c r="E60" s="72"/>
      <c r="F60" s="140"/>
      <c r="H60" s="118"/>
      <c r="I60" s="119"/>
      <c r="J60" s="119"/>
      <c r="K60" s="119"/>
      <c r="L60" s="119"/>
      <c r="M60" s="119"/>
      <c r="N60" s="120"/>
      <c r="P60" s="118"/>
      <c r="Q60" s="119"/>
      <c r="R60" s="119"/>
      <c r="S60" s="119"/>
      <c r="T60" s="119"/>
      <c r="U60" s="119"/>
      <c r="V60" s="120"/>
    </row>
    <row r="61" spans="1:22" s="66" customFormat="1" ht="12.75" customHeight="1">
      <c r="A61" s="73"/>
      <c r="B61" s="72"/>
      <c r="C61" s="72"/>
      <c r="D61" s="72"/>
      <c r="E61" s="72"/>
      <c r="F61" s="140"/>
      <c r="H61" s="118"/>
      <c r="I61" s="119"/>
      <c r="J61" s="119"/>
      <c r="K61" s="119"/>
      <c r="L61" s="119"/>
      <c r="M61" s="119"/>
      <c r="N61" s="120"/>
      <c r="P61" s="118"/>
      <c r="Q61" s="119"/>
      <c r="R61" s="119"/>
      <c r="S61" s="119"/>
      <c r="T61" s="119"/>
      <c r="U61" s="119"/>
      <c r="V61" s="120"/>
    </row>
    <row r="62" spans="1:22" s="66" customFormat="1" ht="12.75" customHeight="1">
      <c r="A62" s="73"/>
      <c r="B62" s="72"/>
      <c r="C62" s="72"/>
      <c r="D62" s="72"/>
      <c r="E62" s="72"/>
      <c r="F62" s="140"/>
      <c r="H62" s="118"/>
      <c r="I62" s="119"/>
      <c r="J62" s="119"/>
      <c r="K62" s="119"/>
      <c r="L62" s="119"/>
      <c r="M62" s="119"/>
      <c r="N62" s="120"/>
      <c r="P62" s="118"/>
      <c r="Q62" s="119"/>
      <c r="R62" s="119"/>
      <c r="S62" s="119"/>
      <c r="T62" s="119"/>
      <c r="U62" s="119"/>
      <c r="V62" s="120"/>
    </row>
    <row r="63" spans="1:22" s="66" customFormat="1" ht="12.75" customHeight="1">
      <c r="A63" s="73"/>
      <c r="B63" s="72"/>
      <c r="C63" s="72"/>
      <c r="D63" s="72"/>
      <c r="E63" s="72"/>
      <c r="F63" s="140"/>
      <c r="H63" s="118"/>
      <c r="I63" s="119"/>
      <c r="J63" s="119"/>
      <c r="K63" s="119"/>
      <c r="L63" s="119"/>
      <c r="M63" s="119"/>
      <c r="N63" s="120"/>
      <c r="P63" s="118"/>
      <c r="Q63" s="119"/>
      <c r="R63" s="119"/>
      <c r="S63" s="119"/>
      <c r="T63" s="119"/>
      <c r="U63" s="119"/>
      <c r="V63" s="120"/>
    </row>
    <row r="64" spans="1:22" s="66" customFormat="1" ht="12.75" customHeight="1">
      <c r="A64" s="73"/>
      <c r="B64" s="72"/>
      <c r="C64" s="72"/>
      <c r="D64" s="72"/>
      <c r="E64" s="72"/>
      <c r="F64" s="140"/>
      <c r="H64" s="118"/>
      <c r="I64" s="119"/>
      <c r="J64" s="119"/>
      <c r="K64" s="119"/>
      <c r="L64" s="119"/>
      <c r="M64" s="119"/>
      <c r="N64" s="120"/>
      <c r="P64" s="118"/>
      <c r="Q64" s="119"/>
      <c r="R64" s="119"/>
      <c r="S64" s="119"/>
      <c r="T64" s="119"/>
      <c r="U64" s="119"/>
      <c r="V64" s="120"/>
    </row>
    <row r="65" spans="1:22" ht="12.75" customHeight="1">
      <c r="A65" s="73"/>
      <c r="B65" s="72"/>
      <c r="C65" s="72"/>
      <c r="D65" s="72"/>
      <c r="E65" s="72"/>
      <c r="F65" s="140"/>
      <c r="H65" s="73"/>
      <c r="I65" s="72"/>
      <c r="J65" s="72"/>
      <c r="K65" s="72"/>
      <c r="L65" s="72"/>
      <c r="M65" s="72"/>
      <c r="N65" s="140"/>
      <c r="P65" s="73"/>
      <c r="Q65" s="72"/>
      <c r="R65" s="72"/>
      <c r="S65" s="72"/>
      <c r="T65" s="72"/>
      <c r="U65" s="72"/>
      <c r="V65" s="140"/>
    </row>
    <row r="66" spans="1:22" ht="12.75" customHeight="1">
      <c r="A66" s="73"/>
      <c r="B66" s="72"/>
      <c r="C66" s="72"/>
      <c r="D66" s="72"/>
      <c r="E66" s="72"/>
      <c r="F66" s="140"/>
      <c r="H66" s="73"/>
      <c r="I66" s="72"/>
      <c r="J66" s="72"/>
      <c r="K66" s="72"/>
      <c r="L66" s="72"/>
      <c r="M66" s="72"/>
      <c r="N66" s="140"/>
      <c r="P66" s="73"/>
      <c r="Q66" s="72"/>
      <c r="R66" s="72"/>
      <c r="S66" s="72"/>
      <c r="T66" s="72"/>
      <c r="U66" s="72"/>
      <c r="V66" s="140"/>
    </row>
    <row r="67" spans="1:22" ht="12.75" customHeight="1">
      <c r="A67" s="73"/>
      <c r="B67" s="72"/>
      <c r="C67" s="72"/>
      <c r="D67" s="72"/>
      <c r="E67" s="72"/>
      <c r="F67" s="140"/>
      <c r="H67" s="73"/>
      <c r="I67" s="72"/>
      <c r="J67" s="72"/>
      <c r="K67" s="72"/>
      <c r="L67" s="72"/>
      <c r="M67" s="72"/>
      <c r="N67" s="140"/>
      <c r="P67" s="73"/>
      <c r="Q67" s="72"/>
      <c r="R67" s="72"/>
      <c r="S67" s="72"/>
      <c r="T67" s="72"/>
      <c r="U67" s="72"/>
      <c r="V67" s="140"/>
    </row>
    <row r="68" spans="1:22" ht="12.75" customHeight="1">
      <c r="A68" s="73"/>
      <c r="B68" s="72"/>
      <c r="C68" s="72"/>
      <c r="D68" s="72"/>
      <c r="E68" s="72"/>
      <c r="F68" s="140"/>
      <c r="H68" s="73"/>
      <c r="I68" s="72"/>
      <c r="J68" s="72"/>
      <c r="K68" s="72"/>
      <c r="L68" s="72"/>
      <c r="M68" s="72"/>
      <c r="N68" s="140"/>
      <c r="P68" s="73"/>
      <c r="Q68" s="72"/>
      <c r="R68" s="72"/>
      <c r="S68" s="72"/>
      <c r="T68" s="72"/>
      <c r="U68" s="72"/>
      <c r="V68" s="140"/>
    </row>
    <row r="69" spans="1:22" ht="12.75" customHeight="1">
      <c r="A69" s="144"/>
      <c r="B69" s="142"/>
      <c r="C69" s="142"/>
      <c r="D69" s="142"/>
      <c r="E69" s="142"/>
      <c r="F69" s="143"/>
      <c r="H69" s="144"/>
      <c r="I69" s="142"/>
      <c r="J69" s="142"/>
      <c r="K69" s="142"/>
      <c r="L69" s="142"/>
      <c r="M69" s="142"/>
      <c r="N69" s="143"/>
      <c r="P69" s="144"/>
      <c r="Q69" s="142"/>
      <c r="R69" s="142"/>
      <c r="S69" s="142"/>
      <c r="T69" s="142"/>
      <c r="U69" s="142"/>
      <c r="V69" s="143"/>
    </row>
    <row r="70" spans="1:22" ht="12.75" customHeight="1">
      <c r="A70" s="145" t="s">
        <v>133</v>
      </c>
      <c r="B70" s="146"/>
      <c r="C70" s="146"/>
      <c r="D70" s="146"/>
      <c r="E70" s="146"/>
      <c r="F70" s="147"/>
      <c r="G70" s="135"/>
      <c r="H70" s="145"/>
      <c r="I70" s="146"/>
      <c r="J70" s="146"/>
      <c r="K70" s="146"/>
      <c r="L70" s="146"/>
      <c r="M70" s="146"/>
      <c r="N70" s="147"/>
      <c r="O70" s="135"/>
      <c r="P70" s="145"/>
      <c r="Q70" s="146"/>
      <c r="R70" s="146"/>
      <c r="S70" s="146"/>
      <c r="T70" s="146"/>
      <c r="U70" s="146"/>
      <c r="V70" s="147"/>
    </row>
    <row r="71" spans="1:22" ht="12.75" customHeight="1">
      <c r="A71" s="148" t="str">
        <f>"SNAP TO SECURE ON NECK SIDE"</f>
        <v>SNAP TO SECURE ON NECK SIDE</v>
      </c>
      <c r="B71" s="149"/>
      <c r="C71" s="149"/>
      <c r="D71" s="149"/>
      <c r="E71" s="149"/>
      <c r="F71" s="150"/>
      <c r="G71" s="135"/>
      <c r="H71" s="148"/>
      <c r="I71" s="149"/>
      <c r="J71" s="149"/>
      <c r="K71" s="149"/>
      <c r="L71" s="149"/>
      <c r="M71" s="149"/>
      <c r="N71" s="150"/>
      <c r="O71" s="135"/>
      <c r="P71" s="148"/>
      <c r="Q71" s="149"/>
      <c r="R71" s="149"/>
      <c r="S71" s="149"/>
      <c r="T71" s="149"/>
      <c r="U71" s="149"/>
      <c r="V71" s="150"/>
    </row>
    <row r="72" spans="1:22" ht="12.75" customHeight="1">
      <c r="A72" s="148"/>
      <c r="B72" s="149"/>
      <c r="C72" s="149"/>
      <c r="D72" s="149"/>
      <c r="E72" s="149"/>
      <c r="F72" s="150"/>
      <c r="G72" s="135"/>
      <c r="H72" s="148"/>
      <c r="I72" s="149"/>
      <c r="J72" s="149"/>
      <c r="K72" s="149"/>
      <c r="L72" s="149"/>
      <c r="M72" s="149"/>
      <c r="N72" s="150"/>
      <c r="O72" s="135"/>
      <c r="P72" s="148"/>
      <c r="Q72" s="149"/>
      <c r="R72" s="149"/>
      <c r="S72" s="149"/>
      <c r="T72" s="149"/>
      <c r="U72" s="149"/>
      <c r="V72" s="150"/>
    </row>
    <row r="73" spans="1:22" ht="12.75" customHeight="1">
      <c r="A73" s="148"/>
      <c r="B73" s="149"/>
      <c r="C73" s="149"/>
      <c r="D73" s="149"/>
      <c r="E73" s="149"/>
      <c r="F73" s="150"/>
      <c r="G73" s="135"/>
      <c r="H73" s="148"/>
      <c r="I73" s="149"/>
      <c r="J73" s="149"/>
      <c r="K73" s="149"/>
      <c r="L73" s="149"/>
      <c r="M73" s="149"/>
      <c r="N73" s="150"/>
      <c r="O73" s="135"/>
      <c r="P73" s="148"/>
      <c r="Q73" s="149"/>
      <c r="R73" s="149"/>
      <c r="S73" s="149"/>
      <c r="T73" s="149"/>
      <c r="U73" s="149"/>
      <c r="V73" s="150"/>
    </row>
    <row r="74" spans="1:22" ht="12.75" customHeight="1">
      <c r="A74" s="198"/>
      <c r="B74" s="199"/>
      <c r="C74" s="199"/>
      <c r="D74" s="199"/>
      <c r="E74" s="199"/>
      <c r="F74" s="200"/>
      <c r="G74" s="135"/>
      <c r="H74" s="198"/>
      <c r="I74" s="199"/>
      <c r="J74" s="199"/>
      <c r="K74" s="199"/>
      <c r="L74" s="199"/>
      <c r="M74" s="199"/>
      <c r="N74" s="200"/>
      <c r="O74" s="135"/>
      <c r="P74" s="198"/>
      <c r="Q74" s="199"/>
      <c r="R74" s="199"/>
      <c r="S74" s="199"/>
      <c r="T74" s="199"/>
      <c r="U74" s="199"/>
      <c r="V74" s="200"/>
    </row>
  </sheetData>
  <sheetProtection/>
  <mergeCells count="4">
    <mergeCell ref="A2:V2"/>
    <mergeCell ref="A3:V3"/>
    <mergeCell ref="A11:V11"/>
    <mergeCell ref="Q4:Q9"/>
  </mergeCells>
  <printOptions/>
  <pageMargins left="0.75" right="0.25" top="0.25" bottom="0" header="0" footer="0"/>
  <pageSetup fitToHeight="1" fitToWidth="1" horizontalDpi="300" verticalDpi="300" orientation="portrait" scale="88"/>
  <headerFooter alignWithMargins="0">
    <oddFooter>&amp;C&amp;D  &amp;T&amp;RPage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workbookViewId="0" topLeftCell="A43">
      <selection activeCell="A1" sqref="A1"/>
    </sheetView>
  </sheetViews>
  <sheetFormatPr defaultColWidth="9.140625" defaultRowHeight="12.75"/>
  <cols>
    <col min="1" max="1" width="12.7109375" style="0" customWidth="1"/>
    <col min="2" max="2" width="10.140625" style="0" customWidth="1"/>
    <col min="3" max="3" width="9.7109375" style="0" customWidth="1"/>
    <col min="4" max="5" width="4.28125" style="0" customWidth="1"/>
    <col min="6" max="8" width="10.140625" style="0" customWidth="1"/>
    <col min="9" max="9" width="4.28125" style="0" customWidth="1"/>
    <col min="10" max="10" width="10.140625" style="0" customWidth="1"/>
    <col min="11" max="11" width="9.7109375" style="0" customWidth="1"/>
    <col min="12" max="23" width="10.140625" style="0" customWidth="1"/>
  </cols>
  <sheetData>
    <row r="1" spans="1:12" ht="26.25" customHeight="1">
      <c r="A1" s="4" t="s">
        <v>134</v>
      </c>
      <c r="B1" s="109"/>
      <c r="C1" s="110"/>
      <c r="D1" s="111"/>
      <c r="E1" s="111"/>
      <c r="F1" s="111"/>
      <c r="G1" s="111"/>
      <c r="H1" s="111"/>
      <c r="I1" s="111"/>
      <c r="J1" s="111"/>
      <c r="K1" s="63"/>
      <c r="L1" s="154"/>
    </row>
    <row r="2" spans="1:12" s="108" customFormat="1" ht="15" customHeight="1">
      <c r="A2" s="6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">
      <c r="A3" s="6" t="s">
        <v>135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.75" customHeight="1">
      <c r="A4" s="112" t="s">
        <v>20</v>
      </c>
      <c r="B4" s="113"/>
      <c r="C4" s="114" t="str">
        <f>"SELF"</f>
        <v>SELF</v>
      </c>
      <c r="D4" s="115"/>
      <c r="E4" s="115"/>
      <c r="F4" s="115"/>
      <c r="G4" s="115"/>
      <c r="H4" s="116"/>
      <c r="I4" s="72"/>
      <c r="J4" s="155"/>
      <c r="K4" s="156"/>
      <c r="L4" s="157"/>
    </row>
    <row r="5" spans="1:12" ht="12.75">
      <c r="A5" s="112" t="s">
        <v>21</v>
      </c>
      <c r="B5" s="117"/>
      <c r="C5" s="118"/>
      <c r="D5" s="119"/>
      <c r="E5" s="119"/>
      <c r="F5" s="119"/>
      <c r="G5" s="119"/>
      <c r="H5" s="120"/>
      <c r="I5" s="72"/>
      <c r="J5" s="158"/>
      <c r="K5" s="159"/>
      <c r="L5" s="160"/>
    </row>
    <row r="6" spans="1:12" ht="12.75" customHeight="1">
      <c r="A6" s="112" t="s">
        <v>22</v>
      </c>
      <c r="B6" s="121"/>
      <c r="C6" s="118"/>
      <c r="D6" s="119"/>
      <c r="E6" s="119"/>
      <c r="F6" s="119"/>
      <c r="G6" s="119"/>
      <c r="H6" s="120"/>
      <c r="I6" s="72"/>
      <c r="J6" s="158"/>
      <c r="K6" s="73"/>
      <c r="L6" s="140"/>
    </row>
    <row r="7" spans="1:12" ht="12.75">
      <c r="A7" s="112" t="s">
        <v>23</v>
      </c>
      <c r="B7" s="122"/>
      <c r="C7" s="118"/>
      <c r="D7" s="119"/>
      <c r="E7" s="119"/>
      <c r="F7" s="119"/>
      <c r="G7" s="119"/>
      <c r="H7" s="120"/>
      <c r="I7" s="72"/>
      <c r="J7" s="158"/>
      <c r="K7" s="73"/>
      <c r="L7" s="140"/>
    </row>
    <row r="8" spans="1:12" ht="12.75">
      <c r="A8" s="21" t="s">
        <v>7</v>
      </c>
      <c r="B8" s="123"/>
      <c r="C8" s="124"/>
      <c r="D8" s="125"/>
      <c r="E8" s="125"/>
      <c r="F8" s="125"/>
      <c r="G8" s="125"/>
      <c r="H8" s="126"/>
      <c r="I8" s="72"/>
      <c r="J8" s="158"/>
      <c r="K8" s="73"/>
      <c r="L8" s="140"/>
    </row>
    <row r="9" spans="1:12" ht="12.75">
      <c r="A9" s="21" t="s">
        <v>9</v>
      </c>
      <c r="B9" s="127"/>
      <c r="C9" s="128"/>
      <c r="F9" s="66"/>
      <c r="G9" s="66"/>
      <c r="I9" s="72"/>
      <c r="J9" s="158"/>
      <c r="K9" s="144"/>
      <c r="L9" s="143"/>
    </row>
    <row r="10" spans="1:12" ht="12.75">
      <c r="A10" s="21" t="s">
        <v>11</v>
      </c>
      <c r="B10" s="122"/>
      <c r="I10" s="72"/>
      <c r="J10" s="72"/>
      <c r="K10" s="70"/>
      <c r="L10" s="70"/>
    </row>
    <row r="11" spans="1:12" ht="12.75">
      <c r="A11" s="21" t="s">
        <v>25</v>
      </c>
      <c r="B11" s="129"/>
      <c r="C11" s="130"/>
      <c r="D11" s="130"/>
      <c r="E11" s="130"/>
      <c r="F11" s="130"/>
      <c r="G11" s="130"/>
      <c r="H11" s="130"/>
      <c r="I11" s="69"/>
      <c r="J11" s="70"/>
      <c r="K11" s="70"/>
      <c r="L11" s="138"/>
    </row>
    <row r="12" spans="1:12" ht="12.75">
      <c r="A12" s="21" t="s">
        <v>26</v>
      </c>
      <c r="B12" s="121"/>
      <c r="I12" s="73"/>
      <c r="J12" s="72"/>
      <c r="K12" s="72"/>
      <c r="L12" s="140"/>
    </row>
    <row r="13" spans="1:12" ht="12.75">
      <c r="A13" s="21" t="s">
        <v>27</v>
      </c>
      <c r="B13" s="131"/>
      <c r="I13" s="73"/>
      <c r="J13" s="72"/>
      <c r="K13" s="72"/>
      <c r="L13" s="140"/>
    </row>
    <row r="14" spans="1:12" ht="12.75">
      <c r="A14" s="132" t="s">
        <v>29</v>
      </c>
      <c r="B14" s="133"/>
      <c r="C14" s="133"/>
      <c r="D14" s="133"/>
      <c r="E14" s="133"/>
      <c r="F14" s="133"/>
      <c r="G14" s="133"/>
      <c r="H14" s="134"/>
      <c r="I14" s="73"/>
      <c r="J14" s="72"/>
      <c r="K14" s="72"/>
      <c r="L14" s="140"/>
    </row>
    <row r="15" spans="1:12" ht="12.75">
      <c r="A15" s="1" t="s">
        <v>136</v>
      </c>
      <c r="I15" s="73"/>
      <c r="J15" s="72"/>
      <c r="K15" s="72"/>
      <c r="L15" s="140"/>
    </row>
    <row r="16" spans="1:12" ht="12.75">
      <c r="A16" s="135"/>
      <c r="B16" s="135"/>
      <c r="C16" s="135"/>
      <c r="D16" s="135"/>
      <c r="E16" s="135"/>
      <c r="F16" s="135"/>
      <c r="G16" s="135"/>
      <c r="H16" s="135"/>
      <c r="I16" s="73"/>
      <c r="J16" s="72"/>
      <c r="K16" s="72"/>
      <c r="L16" s="140"/>
    </row>
    <row r="17" spans="1:12" ht="12.75">
      <c r="A17" s="135"/>
      <c r="B17" s="135"/>
      <c r="C17" s="135"/>
      <c r="D17" s="135"/>
      <c r="E17" s="135"/>
      <c r="F17" s="135"/>
      <c r="G17" s="135"/>
      <c r="H17" s="135"/>
      <c r="I17" s="73"/>
      <c r="J17" s="72"/>
      <c r="K17" s="72"/>
      <c r="L17" s="140"/>
    </row>
    <row r="18" spans="1:12" ht="12.75">
      <c r="A18" s="135"/>
      <c r="B18" s="135"/>
      <c r="C18" s="135"/>
      <c r="D18" s="135"/>
      <c r="E18" s="135"/>
      <c r="F18" s="135"/>
      <c r="G18" s="135"/>
      <c r="H18" s="136"/>
      <c r="I18" s="73"/>
      <c r="J18" s="72"/>
      <c r="K18" s="72"/>
      <c r="L18" s="140"/>
    </row>
    <row r="19" spans="1:12" ht="12.75">
      <c r="A19" s="135"/>
      <c r="B19" s="135"/>
      <c r="C19" s="135"/>
      <c r="D19" s="135"/>
      <c r="E19" s="135"/>
      <c r="F19" s="135"/>
      <c r="G19" s="135"/>
      <c r="H19" s="136"/>
      <c r="I19" s="73"/>
      <c r="J19" s="72"/>
      <c r="K19" s="72"/>
      <c r="L19" s="140"/>
    </row>
    <row r="20" spans="1:12" ht="12.75">
      <c r="A20" s="135"/>
      <c r="B20" s="135"/>
      <c r="C20" s="135"/>
      <c r="D20" s="135"/>
      <c r="E20" s="135"/>
      <c r="F20" s="135"/>
      <c r="G20" s="135"/>
      <c r="H20" s="136"/>
      <c r="I20" s="73"/>
      <c r="J20" s="72"/>
      <c r="K20" s="72"/>
      <c r="L20" s="140"/>
    </row>
    <row r="21" spans="1:12" ht="12.75">
      <c r="A21" s="135"/>
      <c r="B21" s="135"/>
      <c r="C21" s="135"/>
      <c r="D21" s="135"/>
      <c r="E21" s="135"/>
      <c r="F21" s="135"/>
      <c r="G21" s="135"/>
      <c r="H21" s="136"/>
      <c r="I21" s="144"/>
      <c r="J21" s="142"/>
      <c r="K21" s="142"/>
      <c r="L21" s="143"/>
    </row>
    <row r="22" spans="1:12" ht="12.75">
      <c r="A22" s="135"/>
      <c r="B22" s="135"/>
      <c r="C22" s="135"/>
      <c r="D22" s="135"/>
      <c r="E22" s="135"/>
      <c r="F22" s="135"/>
      <c r="G22" s="135"/>
      <c r="H22" s="136"/>
      <c r="I22" s="145" t="s">
        <v>137</v>
      </c>
      <c r="J22" s="146"/>
      <c r="K22" s="146"/>
      <c r="L22" s="147"/>
    </row>
    <row r="23" spans="1:12" ht="12.75">
      <c r="A23" s="135"/>
      <c r="B23" s="135"/>
      <c r="C23" s="135"/>
      <c r="D23" s="135"/>
      <c r="E23" s="135"/>
      <c r="F23" s="135"/>
      <c r="G23" s="135"/>
      <c r="H23" s="136"/>
      <c r="I23" s="148"/>
      <c r="J23" s="149"/>
      <c r="K23" s="149"/>
      <c r="L23" s="150"/>
    </row>
    <row r="24" spans="1:12" ht="12.75">
      <c r="A24" s="135"/>
      <c r="B24" s="135"/>
      <c r="C24" s="135"/>
      <c r="D24" s="135"/>
      <c r="E24" s="135"/>
      <c r="F24" s="135"/>
      <c r="G24" s="135"/>
      <c r="H24" s="135"/>
      <c r="I24" s="151"/>
      <c r="J24" s="152"/>
      <c r="K24" s="152"/>
      <c r="L24" s="153"/>
    </row>
    <row r="25" spans="1:12" ht="12.75">
      <c r="A25" s="1" t="s">
        <v>138</v>
      </c>
      <c r="B25" s="135"/>
      <c r="C25" s="135"/>
      <c r="D25" s="135"/>
      <c r="E25" s="135"/>
      <c r="F25" s="135"/>
      <c r="G25" s="135"/>
      <c r="H25" s="136"/>
      <c r="I25" s="69"/>
      <c r="J25" s="70"/>
      <c r="K25" s="70"/>
      <c r="L25" s="138"/>
    </row>
    <row r="26" spans="1:12" ht="12.75">
      <c r="A26" s="135"/>
      <c r="B26" s="135"/>
      <c r="C26" s="135"/>
      <c r="D26" s="135"/>
      <c r="E26" s="135"/>
      <c r="F26" s="135"/>
      <c r="G26" s="135"/>
      <c r="H26" s="136"/>
      <c r="I26" s="73"/>
      <c r="J26" s="72"/>
      <c r="K26" s="72"/>
      <c r="L26" s="140"/>
    </row>
    <row r="27" spans="1:12" ht="12.75">
      <c r="A27" s="135"/>
      <c r="B27" s="135"/>
      <c r="C27" s="135"/>
      <c r="D27" s="135"/>
      <c r="E27" s="135"/>
      <c r="F27" s="135"/>
      <c r="G27" s="135"/>
      <c r="H27" s="136"/>
      <c r="I27" s="73"/>
      <c r="J27" s="72"/>
      <c r="K27" s="72"/>
      <c r="L27" s="140"/>
    </row>
    <row r="28" spans="1:12" ht="12.75">
      <c r="A28" s="135"/>
      <c r="B28" s="135"/>
      <c r="C28" s="135"/>
      <c r="D28" s="135"/>
      <c r="E28" s="135"/>
      <c r="F28" s="135"/>
      <c r="G28" s="135"/>
      <c r="H28" s="135"/>
      <c r="I28" s="73"/>
      <c r="J28" s="72"/>
      <c r="K28" s="72"/>
      <c r="L28" s="140"/>
    </row>
    <row r="29" spans="1:12" ht="12.75">
      <c r="A29" s="135"/>
      <c r="B29" s="135"/>
      <c r="C29" s="135"/>
      <c r="D29" s="135"/>
      <c r="E29" s="135"/>
      <c r="F29" s="135"/>
      <c r="G29" s="135"/>
      <c r="H29" s="135"/>
      <c r="I29" s="73"/>
      <c r="J29" s="72"/>
      <c r="K29" s="72"/>
      <c r="L29" s="140"/>
    </row>
    <row r="30" spans="1:12" ht="12.75">
      <c r="A30" s="135"/>
      <c r="B30" s="135"/>
      <c r="C30" s="135"/>
      <c r="D30" s="135"/>
      <c r="E30" s="135"/>
      <c r="F30" s="135"/>
      <c r="G30" s="135"/>
      <c r="H30" s="135"/>
      <c r="I30" s="73"/>
      <c r="J30" s="72"/>
      <c r="K30" s="72"/>
      <c r="L30" s="140"/>
    </row>
    <row r="31" spans="1:12" ht="12.75">
      <c r="A31" s="135"/>
      <c r="B31" s="135"/>
      <c r="C31" s="135"/>
      <c r="D31" s="135"/>
      <c r="E31" s="135"/>
      <c r="F31" s="135"/>
      <c r="G31" s="135"/>
      <c r="H31" s="135"/>
      <c r="I31" s="73"/>
      <c r="J31" s="72"/>
      <c r="K31" s="72"/>
      <c r="L31" s="140"/>
    </row>
    <row r="32" spans="1:12" ht="12.75">
      <c r="A32" s="135"/>
      <c r="B32" s="135"/>
      <c r="C32" s="135"/>
      <c r="D32" s="135"/>
      <c r="E32" s="135"/>
      <c r="F32" s="135"/>
      <c r="G32" s="135"/>
      <c r="H32" s="136"/>
      <c r="I32" s="73"/>
      <c r="J32" s="72"/>
      <c r="K32" s="72"/>
      <c r="L32" s="140"/>
    </row>
    <row r="33" spans="1:12" ht="12.75">
      <c r="A33" s="135"/>
      <c r="B33" s="135"/>
      <c r="C33" s="135"/>
      <c r="D33" s="135"/>
      <c r="E33" s="135"/>
      <c r="F33" s="135"/>
      <c r="G33" s="135"/>
      <c r="H33" s="135"/>
      <c r="I33" s="73"/>
      <c r="J33" s="72"/>
      <c r="K33" s="72"/>
      <c r="L33" s="140"/>
    </row>
    <row r="34" spans="1:12" ht="12.75">
      <c r="A34" s="135"/>
      <c r="B34" s="135"/>
      <c r="C34" s="135"/>
      <c r="D34" s="135"/>
      <c r="E34" s="135"/>
      <c r="F34" s="135"/>
      <c r="G34" s="135"/>
      <c r="H34" s="136"/>
      <c r="I34" s="73"/>
      <c r="J34" s="72"/>
      <c r="K34" s="72"/>
      <c r="L34" s="140"/>
    </row>
    <row r="35" spans="1:12" ht="12.75">
      <c r="A35" s="135"/>
      <c r="B35" s="135"/>
      <c r="C35" s="135"/>
      <c r="D35" s="135"/>
      <c r="E35" s="135"/>
      <c r="F35" s="136"/>
      <c r="G35" s="136"/>
      <c r="H35" s="135"/>
      <c r="I35" s="73"/>
      <c r="J35" s="72"/>
      <c r="K35" s="72"/>
      <c r="L35" s="140"/>
    </row>
    <row r="36" spans="1:12" ht="12.75">
      <c r="A36" s="135"/>
      <c r="B36" s="135"/>
      <c r="C36" s="135"/>
      <c r="D36" s="135"/>
      <c r="E36" s="135"/>
      <c r="F36" s="136"/>
      <c r="G36" s="136"/>
      <c r="H36" s="135"/>
      <c r="I36" s="144"/>
      <c r="J36" s="142"/>
      <c r="K36" s="142"/>
      <c r="L36" s="143"/>
    </row>
    <row r="37" spans="1:12" ht="12.75">
      <c r="A37" s="135"/>
      <c r="B37" s="135"/>
      <c r="C37" s="135"/>
      <c r="D37" s="135"/>
      <c r="E37" s="135"/>
      <c r="F37" s="136"/>
      <c r="G37" s="136"/>
      <c r="H37" s="135"/>
      <c r="I37" s="145" t="s">
        <v>139</v>
      </c>
      <c r="J37" s="146"/>
      <c r="K37" s="146"/>
      <c r="L37" s="147"/>
    </row>
    <row r="38" spans="1:12" ht="12.75">
      <c r="A38" s="135"/>
      <c r="B38" s="136"/>
      <c r="C38" s="136"/>
      <c r="D38" s="136"/>
      <c r="E38" s="136"/>
      <c r="F38" s="136"/>
      <c r="G38" s="136"/>
      <c r="H38" s="136"/>
      <c r="I38" s="161" t="str">
        <f>"**FOR HANGTAG ORDER ONLY**"</f>
        <v>**FOR HANGTAG ORDER ONLY**</v>
      </c>
      <c r="J38" s="162"/>
      <c r="K38" s="162"/>
      <c r="L38" s="163"/>
    </row>
    <row r="39" spans="1:12" ht="12.75">
      <c r="A39" s="135"/>
      <c r="B39" s="136"/>
      <c r="C39" s="136"/>
      <c r="D39" s="136"/>
      <c r="E39" s="136"/>
      <c r="F39" s="136"/>
      <c r="G39" s="136"/>
      <c r="H39" s="136"/>
      <c r="I39" s="151"/>
      <c r="J39" s="152"/>
      <c r="K39" s="152"/>
      <c r="L39" s="153"/>
    </row>
    <row r="40" spans="1:12" ht="12.75" customHeight="1">
      <c r="A40" s="135"/>
      <c r="B40" s="136"/>
      <c r="C40" s="136"/>
      <c r="D40" s="136"/>
      <c r="E40" s="136"/>
      <c r="F40" s="136"/>
      <c r="G40" s="136"/>
      <c r="H40" s="136"/>
      <c r="I40" s="72"/>
      <c r="J40" s="72"/>
      <c r="K40" s="72"/>
      <c r="L40" s="72"/>
    </row>
    <row r="41" spans="1:12" ht="12.75" customHeight="1">
      <c r="A41" s="137"/>
      <c r="B41" s="70"/>
      <c r="C41" s="70"/>
      <c r="D41" s="138"/>
      <c r="E41" s="69"/>
      <c r="F41" s="70"/>
      <c r="G41" s="70"/>
      <c r="H41" s="138"/>
      <c r="I41" s="69"/>
      <c r="J41" s="70"/>
      <c r="K41" s="70"/>
      <c r="L41" s="138"/>
    </row>
    <row r="42" spans="1:12" ht="12.75" customHeight="1">
      <c r="A42" s="139"/>
      <c r="B42" s="72"/>
      <c r="C42" s="72"/>
      <c r="D42" s="140"/>
      <c r="E42" s="73"/>
      <c r="F42" s="72"/>
      <c r="G42" s="72"/>
      <c r="H42" s="140"/>
      <c r="I42" s="73"/>
      <c r="J42" s="72"/>
      <c r="K42" s="72"/>
      <c r="L42" s="140"/>
    </row>
    <row r="43" spans="1:12" ht="12.75" customHeight="1">
      <c r="A43" s="139"/>
      <c r="B43" s="72"/>
      <c r="C43" s="72"/>
      <c r="D43" s="140"/>
      <c r="E43" s="73"/>
      <c r="F43" s="72"/>
      <c r="G43" s="72"/>
      <c r="H43" s="140"/>
      <c r="I43" s="73"/>
      <c r="J43" s="72"/>
      <c r="K43" s="72"/>
      <c r="L43" s="140"/>
    </row>
    <row r="44" spans="1:12" ht="12.75" customHeight="1">
      <c r="A44" s="139"/>
      <c r="B44" s="72"/>
      <c r="C44" s="72"/>
      <c r="D44" s="140"/>
      <c r="E44" s="73"/>
      <c r="F44" s="72"/>
      <c r="G44" s="72"/>
      <c r="H44" s="140"/>
      <c r="I44" s="73"/>
      <c r="J44" s="72"/>
      <c r="K44" s="72"/>
      <c r="L44" s="140"/>
    </row>
    <row r="45" spans="1:12" ht="12.75" customHeight="1">
      <c r="A45" s="139"/>
      <c r="B45" s="72"/>
      <c r="C45" s="72"/>
      <c r="D45" s="140"/>
      <c r="E45" s="73"/>
      <c r="F45" s="72"/>
      <c r="G45" s="72"/>
      <c r="H45" s="140"/>
      <c r="I45" s="73"/>
      <c r="J45" s="72"/>
      <c r="K45" s="72"/>
      <c r="L45" s="140"/>
    </row>
    <row r="46" spans="1:12" ht="12.75" customHeight="1">
      <c r="A46" s="139"/>
      <c r="B46" s="72"/>
      <c r="C46" s="72"/>
      <c r="D46" s="140"/>
      <c r="E46" s="73"/>
      <c r="F46" s="72"/>
      <c r="G46" s="72"/>
      <c r="H46" s="140"/>
      <c r="I46" s="73"/>
      <c r="J46" s="72"/>
      <c r="K46" s="72"/>
      <c r="L46" s="140"/>
    </row>
    <row r="47" spans="1:12" ht="12.75" customHeight="1">
      <c r="A47" s="139"/>
      <c r="B47" s="72"/>
      <c r="C47" s="72"/>
      <c r="D47" s="140"/>
      <c r="E47" s="73"/>
      <c r="F47" s="72"/>
      <c r="G47" s="72"/>
      <c r="H47" s="140"/>
      <c r="I47" s="73"/>
      <c r="J47" s="72"/>
      <c r="K47" s="72"/>
      <c r="L47" s="140"/>
    </row>
    <row r="48" spans="1:12" ht="12.75" customHeight="1">
      <c r="A48" s="139"/>
      <c r="B48" s="72"/>
      <c r="C48" s="72"/>
      <c r="D48" s="140"/>
      <c r="E48" s="73"/>
      <c r="F48" s="72"/>
      <c r="G48" s="72"/>
      <c r="H48" s="140"/>
      <c r="I48" s="73"/>
      <c r="J48" s="72"/>
      <c r="K48" s="72"/>
      <c r="L48" s="140"/>
    </row>
    <row r="49" spans="1:12" ht="12.75" customHeight="1">
      <c r="A49" s="139"/>
      <c r="B49" s="72"/>
      <c r="C49" s="72"/>
      <c r="D49" s="140"/>
      <c r="E49" s="73"/>
      <c r="F49" s="72"/>
      <c r="G49" s="72"/>
      <c r="H49" s="140"/>
      <c r="I49" s="73"/>
      <c r="J49" s="72"/>
      <c r="K49" s="72"/>
      <c r="L49" s="140"/>
    </row>
    <row r="50" spans="1:12" ht="12.75" customHeight="1">
      <c r="A50" s="139"/>
      <c r="B50" s="72"/>
      <c r="C50" s="72"/>
      <c r="D50" s="140"/>
      <c r="E50" s="73"/>
      <c r="F50" s="72"/>
      <c r="G50" s="72"/>
      <c r="H50" s="140"/>
      <c r="I50" s="73"/>
      <c r="J50" s="72"/>
      <c r="K50" s="72"/>
      <c r="L50" s="140"/>
    </row>
    <row r="51" spans="1:12" ht="12.75" customHeight="1">
      <c r="A51" s="139"/>
      <c r="B51" s="72"/>
      <c r="C51" s="72"/>
      <c r="D51" s="140"/>
      <c r="E51" s="73"/>
      <c r="F51" s="72"/>
      <c r="G51" s="72"/>
      <c r="H51" s="140"/>
      <c r="I51" s="73"/>
      <c r="J51" s="72"/>
      <c r="K51" s="72"/>
      <c r="L51" s="140"/>
    </row>
    <row r="52" spans="1:12" ht="12.75" customHeight="1">
      <c r="A52" s="141"/>
      <c r="B52" s="142"/>
      <c r="C52" s="142"/>
      <c r="D52" s="143"/>
      <c r="E52" s="144"/>
      <c r="F52" s="142"/>
      <c r="G52" s="142"/>
      <c r="H52" s="143"/>
      <c r="I52" s="144"/>
      <c r="J52" s="142"/>
      <c r="K52" s="142"/>
      <c r="L52" s="143"/>
    </row>
    <row r="53" spans="1:12" s="66" customFormat="1" ht="13.5" customHeight="1">
      <c r="A53" s="145" t="s">
        <v>140</v>
      </c>
      <c r="B53" s="146"/>
      <c r="C53" s="146"/>
      <c r="D53" s="147"/>
      <c r="E53" s="145" t="s">
        <v>141</v>
      </c>
      <c r="F53" s="146"/>
      <c r="G53" s="146"/>
      <c r="H53" s="147"/>
      <c r="I53" s="145"/>
      <c r="J53" s="146"/>
      <c r="K53" s="146"/>
      <c r="L53" s="147"/>
    </row>
    <row r="54" spans="1:12" ht="13.5" customHeight="1">
      <c r="A54" s="148"/>
      <c r="B54" s="149"/>
      <c r="C54" s="149"/>
      <c r="D54" s="150"/>
      <c r="E54" s="148"/>
      <c r="F54" s="149"/>
      <c r="G54" s="149"/>
      <c r="H54" s="150"/>
      <c r="I54" s="148"/>
      <c r="J54" s="149"/>
      <c r="K54" s="149"/>
      <c r="L54" s="150"/>
    </row>
    <row r="55" spans="1:12" ht="13.5" customHeight="1">
      <c r="A55" s="148"/>
      <c r="B55" s="149"/>
      <c r="C55" s="149"/>
      <c r="D55" s="150"/>
      <c r="E55" s="148"/>
      <c r="F55" s="149"/>
      <c r="G55" s="149"/>
      <c r="H55" s="150"/>
      <c r="I55" s="148"/>
      <c r="J55" s="149"/>
      <c r="K55" s="149"/>
      <c r="L55" s="150"/>
    </row>
    <row r="56" spans="1:12" ht="13.5" customHeight="1">
      <c r="A56" s="148"/>
      <c r="B56" s="149"/>
      <c r="C56" s="149"/>
      <c r="D56" s="150"/>
      <c r="E56" s="148"/>
      <c r="F56" s="149"/>
      <c r="G56" s="149"/>
      <c r="H56" s="150"/>
      <c r="I56" s="148"/>
      <c r="J56" s="149"/>
      <c r="K56" s="149"/>
      <c r="L56" s="150"/>
    </row>
    <row r="57" spans="1:12" ht="12.75">
      <c r="A57" s="151"/>
      <c r="B57" s="152"/>
      <c r="C57" s="152"/>
      <c r="D57" s="153"/>
      <c r="E57" s="151"/>
      <c r="F57" s="152"/>
      <c r="G57" s="152"/>
      <c r="H57" s="153"/>
      <c r="I57" s="151"/>
      <c r="J57" s="152"/>
      <c r="K57" s="152"/>
      <c r="L57" s="153"/>
    </row>
  </sheetData>
  <sheetProtection/>
  <mergeCells count="4">
    <mergeCell ref="A2:L2"/>
    <mergeCell ref="A3:L3"/>
    <mergeCell ref="B14:H14"/>
    <mergeCell ref="J4:J9"/>
  </mergeCells>
  <printOptions/>
  <pageMargins left="0.5" right="0.5" top="0.25" bottom="0" header="0" footer="0"/>
  <pageSetup fitToHeight="1" fitToWidth="1" horizontalDpi="300" verticalDpi="300" orientation="portrait" scale="92"/>
  <headerFooter alignWithMargins="0">
    <oddFooter>&amp;C&amp;D  &amp;T&amp;RPage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9"/>
  <sheetViews>
    <sheetView workbookViewId="0" topLeftCell="A1">
      <selection activeCell="R20" sqref="R20"/>
    </sheetView>
  </sheetViews>
  <sheetFormatPr defaultColWidth="9.140625" defaultRowHeight="12.75"/>
  <cols>
    <col min="1" max="1" width="8.7109375" style="0" customWidth="1"/>
    <col min="2" max="2" width="20.7109375" style="1" customWidth="1"/>
    <col min="3" max="3" width="2.28125" style="1" customWidth="1"/>
    <col min="4" max="4" width="1.57421875" style="2" customWidth="1"/>
    <col min="5" max="5" width="4.28125" style="3" customWidth="1"/>
    <col min="6" max="6" width="40.7109375" style="3" customWidth="1"/>
    <col min="7" max="7" width="1.1484375" style="0" customWidth="1"/>
    <col min="8" max="12" width="6.7109375" style="0" customWidth="1"/>
    <col min="13" max="13" width="1.28515625" style="0" customWidth="1"/>
    <col min="14" max="14" width="3.7109375" style="0" customWidth="1"/>
    <col min="15" max="15" width="1.421875" style="0" customWidth="1"/>
    <col min="16" max="16" width="14.7109375" style="0" customWidth="1"/>
    <col min="17" max="17" width="4.28125" style="0" customWidth="1"/>
    <col min="18" max="18" width="20.140625" style="0" customWidth="1"/>
  </cols>
  <sheetData>
    <row r="1" spans="1:18" ht="26.25" customHeight="1">
      <c r="A1" s="4" t="s">
        <v>142</v>
      </c>
      <c r="B1" s="5"/>
      <c r="C1" s="5"/>
      <c r="D1" s="5"/>
      <c r="E1" s="5"/>
      <c r="F1" s="5"/>
      <c r="G1" s="5"/>
      <c r="H1" s="5"/>
      <c r="I1" s="5"/>
      <c r="J1" s="62"/>
      <c r="K1" s="62"/>
      <c r="L1" s="62"/>
      <c r="M1" s="5"/>
      <c r="N1" s="5"/>
      <c r="O1" s="63"/>
      <c r="P1" s="63"/>
      <c r="Q1" s="63"/>
      <c r="R1" s="102"/>
    </row>
    <row r="2" spans="1:18" ht="15" customHeight="1">
      <c r="A2" s="6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4"/>
      <c r="N2" s="64"/>
      <c r="O2" s="64"/>
      <c r="P2" s="64"/>
      <c r="Q2" s="64"/>
      <c r="R2" s="64"/>
    </row>
    <row r="3" spans="1:18" ht="15" customHeight="1">
      <c r="A3" s="7" t="s">
        <v>143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65"/>
      <c r="N3" s="65"/>
      <c r="O3" s="65"/>
      <c r="P3" s="65"/>
      <c r="Q3" s="65"/>
      <c r="R3" s="65"/>
    </row>
    <row r="4" spans="1:18" ht="12.75">
      <c r="A4" s="8" t="s">
        <v>20</v>
      </c>
      <c r="C4" s="9"/>
      <c r="D4" s="3"/>
      <c r="F4"/>
      <c r="H4" s="8" t="s">
        <v>21</v>
      </c>
      <c r="J4" s="66"/>
      <c r="K4" s="67"/>
      <c r="N4" s="68"/>
      <c r="O4" s="68"/>
      <c r="P4" s="68"/>
      <c r="Q4" s="68"/>
      <c r="R4" s="68"/>
    </row>
    <row r="5" spans="1:18" ht="12.75">
      <c r="A5" s="8" t="s">
        <v>22</v>
      </c>
      <c r="C5" s="9"/>
      <c r="D5" s="3"/>
      <c r="F5"/>
      <c r="H5" s="10"/>
      <c r="I5" s="69"/>
      <c r="J5" s="70"/>
      <c r="K5" s="70"/>
      <c r="L5" s="71"/>
      <c r="M5" s="72"/>
      <c r="N5" s="72"/>
      <c r="O5" s="72"/>
      <c r="P5" s="72"/>
      <c r="Q5" s="72"/>
      <c r="R5" s="72"/>
    </row>
    <row r="6" spans="1:18" ht="12.75">
      <c r="A6" s="8" t="s">
        <v>5</v>
      </c>
      <c r="B6" s="8"/>
      <c r="C6" s="11"/>
      <c r="D6" s="12"/>
      <c r="E6" s="12"/>
      <c r="F6"/>
      <c r="H6" s="10"/>
      <c r="I6" s="73"/>
      <c r="J6" s="72"/>
      <c r="K6" s="72"/>
      <c r="L6" s="74"/>
      <c r="M6" s="72"/>
      <c r="N6" s="72"/>
      <c r="O6" s="72"/>
      <c r="P6" s="72"/>
      <c r="Q6" s="72"/>
      <c r="R6" s="72"/>
    </row>
    <row r="7" spans="1:18" ht="12.75">
      <c r="A7" s="8" t="s">
        <v>7</v>
      </c>
      <c r="B7" s="8"/>
      <c r="C7" s="13"/>
      <c r="D7" s="14"/>
      <c r="E7" s="14"/>
      <c r="F7"/>
      <c r="H7" s="10"/>
      <c r="I7" s="73"/>
      <c r="J7" s="72"/>
      <c r="K7" s="72"/>
      <c r="L7" s="74"/>
      <c r="M7" s="72"/>
      <c r="N7" s="72"/>
      <c r="O7" s="72"/>
      <c r="P7" s="72"/>
      <c r="Q7" s="72"/>
      <c r="R7" s="72"/>
    </row>
    <row r="8" spans="1:18" ht="12.75">
      <c r="A8" s="8" t="s">
        <v>9</v>
      </c>
      <c r="B8" s="8"/>
      <c r="C8" s="15"/>
      <c r="D8" s="14"/>
      <c r="E8" s="14"/>
      <c r="F8"/>
      <c r="H8" s="10"/>
      <c r="I8" s="73"/>
      <c r="J8" s="72"/>
      <c r="K8" s="72"/>
      <c r="L8" s="74"/>
      <c r="M8" s="72"/>
      <c r="N8" s="72"/>
      <c r="O8" s="72"/>
      <c r="P8" s="72"/>
      <c r="Q8" s="72"/>
      <c r="R8" s="72"/>
    </row>
    <row r="9" spans="1:18" ht="12.75">
      <c r="A9" s="8" t="s">
        <v>62</v>
      </c>
      <c r="B9" s="8"/>
      <c r="C9" s="16"/>
      <c r="D9" s="14"/>
      <c r="E9" s="14"/>
      <c r="F9"/>
      <c r="H9" s="10"/>
      <c r="I9" s="75"/>
      <c r="J9" s="76"/>
      <c r="K9" s="76"/>
      <c r="L9" s="74"/>
      <c r="M9" s="72"/>
      <c r="N9" s="72"/>
      <c r="O9" s="72"/>
      <c r="P9" s="72"/>
      <c r="Q9" s="72"/>
      <c r="R9" s="72"/>
    </row>
    <row r="10" spans="1:18" ht="12.75">
      <c r="A10" s="8" t="s">
        <v>63</v>
      </c>
      <c r="B10" s="8"/>
      <c r="C10" s="17"/>
      <c r="D10" s="18"/>
      <c r="E10" s="18"/>
      <c r="F10"/>
      <c r="H10" s="10"/>
      <c r="I10" s="77"/>
      <c r="J10" s="78"/>
      <c r="K10" s="79"/>
      <c r="L10" s="74"/>
      <c r="M10" s="72"/>
      <c r="N10" s="72"/>
      <c r="O10" s="72"/>
      <c r="P10" s="72"/>
      <c r="Q10" s="72"/>
      <c r="R10" s="72"/>
    </row>
    <row r="11" spans="1:18" ht="12.75">
      <c r="A11" s="8" t="s">
        <v>64</v>
      </c>
      <c r="B11" s="8"/>
      <c r="C11" s="15"/>
      <c r="D11" s="19"/>
      <c r="E11" s="19"/>
      <c r="F11"/>
      <c r="H11" s="10"/>
      <c r="I11" s="77"/>
      <c r="J11" s="78"/>
      <c r="K11" s="79"/>
      <c r="L11" s="74"/>
      <c r="M11" s="72"/>
      <c r="N11" s="72"/>
      <c r="O11" s="72"/>
      <c r="P11" s="72"/>
      <c r="Q11" s="72"/>
      <c r="R11" s="72"/>
    </row>
    <row r="12" spans="1:18" ht="12.75">
      <c r="A12" s="8" t="s">
        <v>65</v>
      </c>
      <c r="B12" s="8"/>
      <c r="C12" s="20"/>
      <c r="D12" s="18"/>
      <c r="E12" s="18"/>
      <c r="F12"/>
      <c r="H12" s="10"/>
      <c r="I12" s="77"/>
      <c r="J12" s="78"/>
      <c r="K12" s="79"/>
      <c r="L12" s="74"/>
      <c r="M12" s="72"/>
      <c r="N12" s="72"/>
      <c r="O12" s="72"/>
      <c r="P12" s="72"/>
      <c r="Q12" s="72"/>
      <c r="R12" s="72"/>
    </row>
    <row r="13" spans="1:18" ht="12.75">
      <c r="A13" s="8" t="s">
        <v>66</v>
      </c>
      <c r="B13" s="8"/>
      <c r="C13" s="20"/>
      <c r="D13" s="14"/>
      <c r="E13" s="14"/>
      <c r="F13"/>
      <c r="H13" s="10"/>
      <c r="I13" s="77"/>
      <c r="J13" s="78"/>
      <c r="K13" s="79"/>
      <c r="L13" s="74"/>
      <c r="M13" s="72"/>
      <c r="N13" s="72"/>
      <c r="O13" s="72"/>
      <c r="P13" s="72"/>
      <c r="Q13" s="72"/>
      <c r="R13" s="72"/>
    </row>
    <row r="14" spans="1:18" ht="12.75">
      <c r="A14" s="8" t="s">
        <v>67</v>
      </c>
      <c r="B14" s="8"/>
      <c r="C14" s="20"/>
      <c r="D14" s="14"/>
      <c r="E14" s="14"/>
      <c r="F14"/>
      <c r="H14" s="10"/>
      <c r="I14" s="80"/>
      <c r="J14" s="81"/>
      <c r="K14" s="82"/>
      <c r="L14" s="83"/>
      <c r="M14" s="84"/>
      <c r="N14" s="84"/>
      <c r="O14" s="84"/>
      <c r="P14" s="84"/>
      <c r="Q14" s="72"/>
      <c r="R14" s="72"/>
    </row>
    <row r="15" spans="1:18" ht="12.75">
      <c r="A15" s="21" t="s">
        <v>68</v>
      </c>
      <c r="B15" s="8"/>
      <c r="C15" s="20"/>
      <c r="D15" s="14"/>
      <c r="E15" s="14"/>
      <c r="F15"/>
      <c r="I15" s="78"/>
      <c r="J15" s="78"/>
      <c r="K15" s="79"/>
      <c r="O15" s="72"/>
      <c r="P15" s="72"/>
      <c r="Q15" s="72"/>
      <c r="R15" s="72"/>
    </row>
    <row r="16" spans="3:10" ht="12.75">
      <c r="C16" s="8"/>
      <c r="D16" s="20"/>
      <c r="E16" s="18"/>
      <c r="F16" s="18"/>
      <c r="H16" s="22"/>
      <c r="I16" s="22"/>
      <c r="J16" s="85"/>
    </row>
    <row r="17" spans="1:18" ht="33.75">
      <c r="A17" s="23" t="s">
        <v>144</v>
      </c>
      <c r="B17" s="24"/>
      <c r="C17" s="24"/>
      <c r="D17" s="24"/>
      <c r="E17" s="24"/>
      <c r="F17" s="24"/>
      <c r="G17" s="24"/>
      <c r="H17" s="25" t="s">
        <v>145</v>
      </c>
      <c r="I17" s="25" t="s">
        <v>146</v>
      </c>
      <c r="J17" s="438" t="s">
        <v>147</v>
      </c>
      <c r="K17" s="86" t="s">
        <v>148</v>
      </c>
      <c r="L17" s="439" t="s">
        <v>149</v>
      </c>
      <c r="M17" s="68"/>
      <c r="N17" s="88"/>
      <c r="O17" s="88"/>
      <c r="P17" s="88"/>
      <c r="Q17" s="88"/>
      <c r="R17" s="88"/>
    </row>
    <row r="18" spans="1:18" ht="49.5" customHeight="1">
      <c r="A18" s="26" t="str">
        <f>"DATE"</f>
        <v>DATE</v>
      </c>
      <c r="B18" s="27" t="str">
        <f>"DESCRIPTION"</f>
        <v>DESCRIPTION</v>
      </c>
      <c r="C18" s="28"/>
      <c r="D18" s="29"/>
      <c r="E18" s="30" t="s">
        <v>32</v>
      </c>
      <c r="F18" s="29" t="str">
        <f>"POINT OF MEASURING"</f>
        <v>POINT OF MEASURING</v>
      </c>
      <c r="G18" s="28"/>
      <c r="H18" s="31" t="str">
        <f>"FIT PRE-FIT"</f>
        <v>FIT PRE-FIT</v>
      </c>
      <c r="I18" s="31" t="str">
        <f>"SMPL PD_200"</f>
        <v>SMPL PD_200</v>
      </c>
      <c r="J18" s="31" t="str">
        <f>"DIFF (Smpl - Fit PRE-FIT)"</f>
        <v>DIFF (Smpl - Fit PRE-FIT)</v>
      </c>
      <c r="K18" s="31" t="str">
        <f>"FIT PD_200"</f>
        <v>FIT PD_200</v>
      </c>
      <c r="L18" s="31" t="str">
        <f>"DIFF (Fit 200 - Smpl)"</f>
        <v>DIFF (Fit 200 - Smpl)</v>
      </c>
      <c r="M18" s="89"/>
      <c r="N18" s="89"/>
      <c r="O18" s="90"/>
      <c r="P18" s="90"/>
      <c r="Q18" s="89"/>
      <c r="R18" s="89"/>
    </row>
    <row r="19" spans="1:18" ht="12.75">
      <c r="A19" s="32"/>
      <c r="B19" s="33" t="str">
        <f>"CB LENGTH"</f>
        <v>CB LENGTH</v>
      </c>
      <c r="C19" s="34"/>
      <c r="D19" s="35" t="str">
        <f>"CB NECK TO HEM (SELF)"</f>
        <v>CB NECK TO HEM (SELF)</v>
      </c>
      <c r="E19" s="36"/>
      <c r="F19" s="37"/>
      <c r="G19" s="38"/>
      <c r="H19" s="39"/>
      <c r="I19" s="91">
        <f aca="true" t="shared" si="0" ref="I19:I31">""</f>
      </c>
      <c r="J19" s="91">
        <f aca="true" t="shared" si="1" ref="J19:J31">""</f>
      </c>
      <c r="K19" s="92" t="str">
        <f>"39 1/2"</f>
        <v>39 1/2</v>
      </c>
      <c r="L19" s="93" t="str">
        <f>"39 1/2"</f>
        <v>39 1/2</v>
      </c>
      <c r="M19" s="20"/>
      <c r="N19" s="94"/>
      <c r="O19" s="94"/>
      <c r="P19" s="94"/>
      <c r="Q19" s="103"/>
      <c r="R19" s="20"/>
    </row>
    <row r="20" spans="1:18" ht="12.75">
      <c r="A20" s="40"/>
      <c r="B20" s="41" t="str">
        <f>"ACROSS SHLDER"</f>
        <v>ACROSS SHLDER</v>
      </c>
      <c r="C20" s="42"/>
      <c r="D20" s="43" t="str">
        <f>"lace edge to lace edge"</f>
        <v>lace edge to lace edge</v>
      </c>
      <c r="E20" s="44"/>
      <c r="F20" s="45"/>
      <c r="G20" s="46"/>
      <c r="H20" s="47"/>
      <c r="I20" s="47">
        <f t="shared" si="0"/>
      </c>
      <c r="J20" s="47">
        <f t="shared" si="1"/>
      </c>
      <c r="K20" s="95" t="str">
        <f>"14"</f>
        <v>14</v>
      </c>
      <c r="L20" s="96" t="str">
        <f>"14"</f>
        <v>14</v>
      </c>
      <c r="M20" s="20"/>
      <c r="N20" s="94"/>
      <c r="O20" s="94"/>
      <c r="P20" s="94"/>
      <c r="Q20" s="103"/>
      <c r="R20" s="20"/>
    </row>
    <row r="21" spans="1:18" ht="12.75">
      <c r="A21" s="40"/>
      <c r="B21" s="41" t="str">
        <f>"ACROSS BACK"</f>
        <v>ACROSS BACK</v>
      </c>
      <c r="C21" s="42"/>
      <c r="D21" s="43" t="str">
        <f>"4 1/2"" BLW CB NECK, lace edge to lace edge"</f>
        <v>4 1/2" BLW CB NECK, lace edge to lace edge</v>
      </c>
      <c r="E21" s="44"/>
      <c r="F21" s="45"/>
      <c r="G21" s="48"/>
      <c r="H21" s="47"/>
      <c r="I21" s="47">
        <f t="shared" si="0"/>
      </c>
      <c r="J21" s="47">
        <f t="shared" si="1"/>
      </c>
      <c r="K21" s="95" t="str">
        <f>"13 1/2"</f>
        <v>13 1/2</v>
      </c>
      <c r="L21" s="96" t="str">
        <f>"13 1/2"</f>
        <v>13 1/2</v>
      </c>
      <c r="M21" s="20"/>
      <c r="N21" s="94"/>
      <c r="O21" s="94"/>
      <c r="P21" s="94"/>
      <c r="Q21" s="103"/>
      <c r="R21" s="20"/>
    </row>
    <row r="22" spans="1:18" ht="12.75">
      <c r="A22" s="40"/>
      <c r="B22" s="41" t="str">
        <f>"ACROSS FRONT"</f>
        <v>ACROSS FRONT</v>
      </c>
      <c r="C22" s="42"/>
      <c r="D22" s="43" t="str">
        <f>"5"" BLW HPS,lace edge to lace edge"</f>
        <v>5" BLW HPS,lace edge to lace edge</v>
      </c>
      <c r="E22" s="44"/>
      <c r="F22" s="45"/>
      <c r="G22" s="48"/>
      <c r="H22" s="47"/>
      <c r="I22" s="47">
        <f t="shared" si="0"/>
      </c>
      <c r="J22" s="47">
        <f t="shared" si="1"/>
      </c>
      <c r="K22" s="95" t="str">
        <f>"13 1/2"</f>
        <v>13 1/2</v>
      </c>
      <c r="L22" s="96" t="str">
        <f>"13 1/2"</f>
        <v>13 1/2</v>
      </c>
      <c r="M22" s="20"/>
      <c r="N22" s="94"/>
      <c r="O22" s="94"/>
      <c r="P22" s="94"/>
      <c r="Q22" s="103"/>
      <c r="R22" s="20"/>
    </row>
    <row r="23" spans="1:18" ht="12.75">
      <c r="A23" s="40"/>
      <c r="B23" s="41" t="str">
        <f>"CHEST"</f>
        <v>CHEST</v>
      </c>
      <c r="C23" s="42"/>
      <c r="D23" s="43" t="str">
        <f>"1"" BLW AH, self"</f>
        <v>1" BLW AH, self</v>
      </c>
      <c r="E23" s="44"/>
      <c r="F23" s="45"/>
      <c r="G23" s="48"/>
      <c r="H23" s="47"/>
      <c r="I23" s="47">
        <f t="shared" si="0"/>
      </c>
      <c r="J23" s="47">
        <f t="shared" si="1"/>
      </c>
      <c r="K23" s="95" t="str">
        <f>"36 1/2"</f>
        <v>36 1/2</v>
      </c>
      <c r="L23" s="96" t="str">
        <f>"36 1/2"</f>
        <v>36 1/2</v>
      </c>
      <c r="M23" s="20"/>
      <c r="N23" s="94"/>
      <c r="O23" s="94"/>
      <c r="P23" s="94"/>
      <c r="Q23" s="103"/>
      <c r="R23" s="20"/>
    </row>
    <row r="24" spans="1:18" ht="12.75">
      <c r="A24" s="40"/>
      <c r="B24" s="41" t="str">
        <f>"WAIST"</f>
        <v>WAIST</v>
      </c>
      <c r="C24" s="42"/>
      <c r="D24" s="43" t="str">
        <f>"AT WAIST SEAM (self)"</f>
        <v>AT WAIST SEAM (self)</v>
      </c>
      <c r="E24" s="44"/>
      <c r="F24" s="45"/>
      <c r="G24" s="48"/>
      <c r="H24" s="47"/>
      <c r="I24" s="47">
        <f t="shared" si="0"/>
      </c>
      <c r="J24" s="47">
        <f t="shared" si="1"/>
      </c>
      <c r="K24" s="95" t="str">
        <f>"30 1/2"</f>
        <v>30 1/2</v>
      </c>
      <c r="L24" s="96" t="str">
        <f>"30 1/2"</f>
        <v>30 1/2</v>
      </c>
      <c r="M24" s="20"/>
      <c r="N24" s="94"/>
      <c r="O24" s="94"/>
      <c r="P24" s="94"/>
      <c r="Q24" s="103"/>
      <c r="R24" s="20"/>
    </row>
    <row r="25" spans="1:18" ht="12.75">
      <c r="A25" s="40"/>
      <c r="B25" s="41" t="str">
        <f>"HIGH HIP"</f>
        <v>HIGH HIP</v>
      </c>
      <c r="C25" s="42"/>
      <c r="D25" s="43" t="str">
        <f>"10"" FROM ARMHOLE (self)"</f>
        <v>10" FROM ARMHOLE (self)</v>
      </c>
      <c r="E25" s="44"/>
      <c r="F25" s="45"/>
      <c r="G25" s="46"/>
      <c r="H25" s="47"/>
      <c r="I25" s="47">
        <f t="shared" si="0"/>
      </c>
      <c r="J25" s="47">
        <f t="shared" si="1"/>
      </c>
      <c r="K25" s="95" t="str">
        <f>"35"</f>
        <v>35</v>
      </c>
      <c r="L25" s="96" t="str">
        <f>"35"</f>
        <v>35</v>
      </c>
      <c r="M25" s="20"/>
      <c r="N25" s="94"/>
      <c r="O25" s="94"/>
      <c r="P25" s="94"/>
      <c r="Q25" s="103"/>
      <c r="R25" s="20"/>
    </row>
    <row r="26" spans="1:18" ht="12.75">
      <c r="A26" s="40"/>
      <c r="B26" s="41" t="str">
        <f>"LOW HIP"</f>
        <v>LOW HIP</v>
      </c>
      <c r="C26" s="42"/>
      <c r="D26" s="43" t="str">
        <f>"17"" FROM ARMHOLE (self)"</f>
        <v>17" FROM ARMHOLE (self)</v>
      </c>
      <c r="E26" s="44"/>
      <c r="F26" s="45"/>
      <c r="G26" s="46"/>
      <c r="H26" s="47"/>
      <c r="I26" s="47">
        <f t="shared" si="0"/>
      </c>
      <c r="J26" s="47">
        <f t="shared" si="1"/>
      </c>
      <c r="K26" s="95" t="str">
        <f>"40 1/2"</f>
        <v>40 1/2</v>
      </c>
      <c r="L26" s="96" t="str">
        <f>"40 1/2"</f>
        <v>40 1/2</v>
      </c>
      <c r="M26" s="20"/>
      <c r="N26" s="94"/>
      <c r="O26" s="94"/>
      <c r="P26" s="94"/>
      <c r="Q26" s="103"/>
      <c r="R26" s="20"/>
    </row>
    <row r="27" spans="1:18" ht="12.75">
      <c r="A27" s="40"/>
      <c r="B27" s="41" t="str">
        <f>"SWEEP"</f>
        <v>SWEEP</v>
      </c>
      <c r="C27" s="42"/>
      <c r="D27" s="43" t="str">
        <f>"ALONG BTM JOIN SEAM (self)"</f>
        <v>ALONG BTM JOIN SEAM (self)</v>
      </c>
      <c r="E27" s="44"/>
      <c r="F27" s="45"/>
      <c r="G27" s="46"/>
      <c r="H27" s="47"/>
      <c r="I27" s="47">
        <f t="shared" si="0"/>
      </c>
      <c r="J27" s="47">
        <f t="shared" si="1"/>
      </c>
      <c r="K27" s="95" t="str">
        <f>"43 1/2"</f>
        <v>43 1/2</v>
      </c>
      <c r="L27" s="96" t="str">
        <f>"43 1/2"</f>
        <v>43 1/2</v>
      </c>
      <c r="M27" s="20"/>
      <c r="N27" s="94"/>
      <c r="O27" s="94"/>
      <c r="P27" s="94"/>
      <c r="Q27" s="103"/>
      <c r="R27" s="20"/>
    </row>
    <row r="28" spans="1:18" ht="12.75">
      <c r="A28" s="40"/>
      <c r="B28" s="41" t="str">
        <f>"SWEEP"</f>
        <v>SWEEP</v>
      </c>
      <c r="C28" s="42"/>
      <c r="D28" s="43" t="str">
        <f>"ALONG BTM HEM EDGE"</f>
        <v>ALONG BTM HEM EDGE</v>
      </c>
      <c r="E28" s="44"/>
      <c r="F28" s="45"/>
      <c r="G28" s="46"/>
      <c r="H28" s="47"/>
      <c r="I28" s="47">
        <f t="shared" si="0"/>
      </c>
      <c r="J28" s="47">
        <f t="shared" si="1"/>
      </c>
      <c r="K28" s="95" t="str">
        <f>"92"</f>
        <v>92</v>
      </c>
      <c r="L28" s="96" t="str">
        <f>"92"</f>
        <v>92</v>
      </c>
      <c r="M28" s="20"/>
      <c r="N28" s="94"/>
      <c r="O28" s="94"/>
      <c r="P28" s="94"/>
      <c r="Q28" s="103"/>
      <c r="R28" s="20"/>
    </row>
    <row r="29" spans="1:18" ht="12.75">
      <c r="A29" s="40"/>
      <c r="B29" s="41" t="str">
        <f>"ARMHOLE TOTAL"</f>
        <v>ARMHOLE TOTAL</v>
      </c>
      <c r="C29" s="42"/>
      <c r="D29" s="43" t="str">
        <f>"ALONG CURVE"</f>
        <v>ALONG CURVE</v>
      </c>
      <c r="E29" s="44"/>
      <c r="F29" s="45"/>
      <c r="G29" s="46"/>
      <c r="H29" s="47"/>
      <c r="I29" s="47">
        <f t="shared" si="0"/>
      </c>
      <c r="J29" s="47">
        <f t="shared" si="1"/>
      </c>
      <c r="K29" s="95" t="str">
        <f>"19 1/2"</f>
        <v>19 1/2</v>
      </c>
      <c r="L29" s="96" t="str">
        <f>"19 1/2"</f>
        <v>19 1/2</v>
      </c>
      <c r="M29" s="20"/>
      <c r="N29" s="94"/>
      <c r="O29" s="94"/>
      <c r="P29" s="94"/>
      <c r="Q29" s="103"/>
      <c r="R29" s="20"/>
    </row>
    <row r="30" spans="1:18" ht="12.75">
      <c r="A30" s="40"/>
      <c r="B30" s="41" t="str">
        <f>"TOTAL NECK"</f>
        <v>TOTAL NECK</v>
      </c>
      <c r="C30" s="42"/>
      <c r="D30" s="43" t="str">
        <f>"total along neck binding, closed"</f>
        <v>total along neck binding, closed</v>
      </c>
      <c r="E30" s="44"/>
      <c r="F30" s="45"/>
      <c r="G30" s="46"/>
      <c r="H30" s="47"/>
      <c r="I30" s="47">
        <f t="shared" si="0"/>
      </c>
      <c r="J30" s="47">
        <f t="shared" si="1"/>
      </c>
      <c r="K30" s="95" t="str">
        <f>"21 1/2"</f>
        <v>21 1/2</v>
      </c>
      <c r="L30" s="96" t="str">
        <f>"21 1/2"</f>
        <v>21 1/2</v>
      </c>
      <c r="M30" s="20"/>
      <c r="N30" s="94"/>
      <c r="O30" s="94"/>
      <c r="P30" s="94"/>
      <c r="Q30" s="103"/>
      <c r="R30" s="20"/>
    </row>
    <row r="31" spans="1:18" ht="12.75">
      <c r="A31" s="40"/>
      <c r="B31" s="41" t="str">
        <f>"ZIPPER LENGTH"</f>
        <v>ZIPPER LENGTH</v>
      </c>
      <c r="C31" s="49"/>
      <c r="D31" s="43" t="str">
        <f>"FINISHED"</f>
        <v>FINISHED</v>
      </c>
      <c r="E31" s="44"/>
      <c r="F31" s="45"/>
      <c r="G31" s="46"/>
      <c r="H31" s="47"/>
      <c r="I31" s="47">
        <f t="shared" si="0"/>
      </c>
      <c r="J31" s="47">
        <f t="shared" si="1"/>
      </c>
      <c r="K31" s="95" t="str">
        <f>"21"</f>
        <v>21</v>
      </c>
      <c r="L31" s="96" t="str">
        <f>"21"</f>
        <v>21</v>
      </c>
      <c r="M31" s="20"/>
      <c r="N31" s="94"/>
      <c r="O31" s="94"/>
      <c r="P31" s="94"/>
      <c r="Q31" s="103"/>
      <c r="R31" s="20"/>
    </row>
    <row r="32" spans="1:18" ht="12.75">
      <c r="A32" s="40"/>
      <c r="B32" s="41"/>
      <c r="C32" s="42"/>
      <c r="D32" s="43"/>
      <c r="E32" s="44"/>
      <c r="F32" s="45"/>
      <c r="G32" s="46"/>
      <c r="H32" s="47"/>
      <c r="I32" s="47"/>
      <c r="J32" s="47"/>
      <c r="K32" s="97"/>
      <c r="L32" s="96"/>
      <c r="M32" s="20"/>
      <c r="N32" s="94"/>
      <c r="O32" s="94"/>
      <c r="P32" s="94"/>
      <c r="Q32" s="103"/>
      <c r="R32" s="20"/>
    </row>
    <row r="33" spans="1:18" ht="13.5" customHeight="1">
      <c r="A33" s="50" t="str">
        <f>"FIT COMMENTS"</f>
        <v>FIT COMMENTS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98"/>
      <c r="M33" s="20"/>
      <c r="N33" s="94"/>
      <c r="O33" s="94"/>
      <c r="P33" s="94"/>
      <c r="Q33" s="103"/>
      <c r="R33" s="20"/>
    </row>
    <row r="34" spans="1:18" ht="12.75">
      <c r="A34" s="40" t="str">
        <f>"INITIAL TP:"</f>
        <v>INITIAL TP:</v>
      </c>
      <c r="B34" s="41"/>
      <c r="C34" s="42"/>
      <c r="D34" s="43"/>
      <c r="E34" s="44"/>
      <c r="F34" s="45"/>
      <c r="G34" s="46"/>
      <c r="H34" s="47"/>
      <c r="I34" s="47"/>
      <c r="J34" s="47"/>
      <c r="K34" s="97"/>
      <c r="L34" s="96"/>
      <c r="M34" s="20"/>
      <c r="N34" s="94"/>
      <c r="O34" s="94"/>
      <c r="P34" s="94"/>
      <c r="Q34" s="103"/>
      <c r="R34" s="20"/>
    </row>
    <row r="35" spans="1:18" ht="12.75">
      <c r="A35" s="40"/>
      <c r="B35" s="41"/>
      <c r="C35" s="42"/>
      <c r="D35" s="43"/>
      <c r="E35" s="44"/>
      <c r="F35" s="45"/>
      <c r="G35" s="46"/>
      <c r="H35" s="47"/>
      <c r="I35" s="47"/>
      <c r="J35" s="47"/>
      <c r="K35" s="97"/>
      <c r="L35" s="96"/>
      <c r="M35" s="20"/>
      <c r="N35" s="94"/>
      <c r="O35" s="94"/>
      <c r="P35" s="94"/>
      <c r="Q35" s="103"/>
      <c r="R35" s="20"/>
    </row>
    <row r="36" spans="1:18" ht="12.75">
      <c r="A36" s="40"/>
      <c r="B36" s="41"/>
      <c r="C36" s="42"/>
      <c r="D36" s="43"/>
      <c r="E36" s="44"/>
      <c r="F36" s="45"/>
      <c r="G36" s="46"/>
      <c r="H36" s="47"/>
      <c r="I36" s="47"/>
      <c r="J36" s="47"/>
      <c r="K36" s="97"/>
      <c r="L36" s="96"/>
      <c r="M36" s="20"/>
      <c r="N36" s="94"/>
      <c r="O36" s="94"/>
      <c r="P36" s="94"/>
      <c r="Q36" s="103"/>
      <c r="R36" s="20"/>
    </row>
    <row r="37" spans="1:18" ht="12.75">
      <c r="A37" s="40"/>
      <c r="B37" s="41"/>
      <c r="C37" s="42"/>
      <c r="D37" s="43"/>
      <c r="E37" s="44"/>
      <c r="F37" s="45"/>
      <c r="G37" s="46"/>
      <c r="H37" s="47"/>
      <c r="I37" s="47"/>
      <c r="J37" s="47"/>
      <c r="K37" s="97"/>
      <c r="L37" s="96"/>
      <c r="M37" s="20"/>
      <c r="N37" s="94"/>
      <c r="O37" s="94"/>
      <c r="P37" s="94"/>
      <c r="Q37" s="103"/>
      <c r="R37" s="20"/>
    </row>
    <row r="38" spans="1:18" ht="12.75">
      <c r="A38" s="40"/>
      <c r="B38" s="41"/>
      <c r="C38" s="49"/>
      <c r="D38" s="43"/>
      <c r="E38" s="44"/>
      <c r="F38" s="45"/>
      <c r="G38" s="46"/>
      <c r="H38" s="47"/>
      <c r="I38" s="47"/>
      <c r="J38" s="47"/>
      <c r="K38" s="97"/>
      <c r="L38" s="96"/>
      <c r="M38" s="20"/>
      <c r="N38" s="94"/>
      <c r="O38" s="94"/>
      <c r="P38" s="94"/>
      <c r="Q38" s="103"/>
      <c r="R38" s="20"/>
    </row>
    <row r="39" spans="1:18" ht="12.75">
      <c r="A39" s="40"/>
      <c r="B39" s="41"/>
      <c r="C39" s="49"/>
      <c r="D39" s="43"/>
      <c r="E39" s="44"/>
      <c r="F39" s="45"/>
      <c r="G39" s="46"/>
      <c r="H39" s="47"/>
      <c r="I39" s="47"/>
      <c r="J39" s="47"/>
      <c r="K39" s="97"/>
      <c r="L39" s="96"/>
      <c r="M39" s="20"/>
      <c r="N39" s="94"/>
      <c r="O39" s="94"/>
      <c r="P39" s="94"/>
      <c r="Q39" s="103"/>
      <c r="R39" s="20"/>
    </row>
    <row r="40" spans="1:18" ht="12.75">
      <c r="A40" s="40"/>
      <c r="B40" s="41"/>
      <c r="C40" s="49"/>
      <c r="D40" s="43"/>
      <c r="E40" s="44"/>
      <c r="F40" s="45"/>
      <c r="G40" s="46"/>
      <c r="H40" s="47"/>
      <c r="I40" s="47"/>
      <c r="J40" s="47"/>
      <c r="K40" s="97"/>
      <c r="L40" s="96"/>
      <c r="M40" s="20"/>
      <c r="N40" s="94"/>
      <c r="O40" s="94"/>
      <c r="P40" s="94"/>
      <c r="Q40" s="103"/>
      <c r="R40" s="20"/>
    </row>
    <row r="41" spans="1:18" ht="12.75">
      <c r="A41" s="40"/>
      <c r="B41" s="41"/>
      <c r="C41" s="49"/>
      <c r="D41" s="43"/>
      <c r="E41" s="44"/>
      <c r="F41" s="45"/>
      <c r="G41" s="46"/>
      <c r="H41" s="47"/>
      <c r="I41" s="47"/>
      <c r="J41" s="47"/>
      <c r="K41" s="97"/>
      <c r="L41" s="96"/>
      <c r="M41" s="20"/>
      <c r="N41" s="94"/>
      <c r="O41" s="94"/>
      <c r="P41" s="94"/>
      <c r="Q41" s="103"/>
      <c r="R41" s="20"/>
    </row>
    <row r="42" spans="1:18" ht="12.75">
      <c r="A42" s="52"/>
      <c r="B42" s="53"/>
      <c r="C42" s="54"/>
      <c r="D42" s="55"/>
      <c r="E42" s="56"/>
      <c r="F42" s="57"/>
      <c r="G42" s="58"/>
      <c r="H42" s="59"/>
      <c r="I42" s="59"/>
      <c r="J42" s="59"/>
      <c r="K42" s="99"/>
      <c r="L42" s="100"/>
      <c r="M42" s="20"/>
      <c r="N42" s="94"/>
      <c r="O42" s="94"/>
      <c r="P42" s="94"/>
      <c r="Q42" s="103"/>
      <c r="R42" s="20"/>
    </row>
    <row r="43" spans="1:18" ht="12.75">
      <c r="A43" s="40"/>
      <c r="B43" s="41"/>
      <c r="C43" s="49"/>
      <c r="D43" s="43"/>
      <c r="E43" s="44"/>
      <c r="F43" s="45"/>
      <c r="G43" s="46"/>
      <c r="H43" s="47"/>
      <c r="I43" s="47"/>
      <c r="J43" s="47"/>
      <c r="K43" s="97"/>
      <c r="L43" s="96"/>
      <c r="M43" s="20"/>
      <c r="N43" s="94"/>
      <c r="O43" s="94"/>
      <c r="P43" s="94"/>
      <c r="Q43" s="103"/>
      <c r="R43" s="20"/>
    </row>
    <row r="44" spans="1:18" ht="12.75">
      <c r="A44" s="40"/>
      <c r="B44" s="41"/>
      <c r="C44" s="49"/>
      <c r="D44" s="43"/>
      <c r="E44" s="44"/>
      <c r="F44" s="45"/>
      <c r="G44" s="46"/>
      <c r="H44" s="47"/>
      <c r="I44" s="47"/>
      <c r="J44" s="47"/>
      <c r="K44" s="97"/>
      <c r="L44" s="96"/>
      <c r="M44" s="20"/>
      <c r="N44" s="94"/>
      <c r="O44" s="94"/>
      <c r="P44" s="94"/>
      <c r="Q44" s="103"/>
      <c r="R44" s="20"/>
    </row>
    <row r="45" spans="1:18" ht="12.75">
      <c r="A45" s="40"/>
      <c r="B45" s="41"/>
      <c r="C45" s="49"/>
      <c r="D45" s="43"/>
      <c r="E45" s="44"/>
      <c r="F45" s="45"/>
      <c r="G45" s="46"/>
      <c r="H45" s="47"/>
      <c r="I45" s="47"/>
      <c r="J45" s="47"/>
      <c r="K45" s="97"/>
      <c r="L45" s="96"/>
      <c r="M45" s="20"/>
      <c r="N45" s="94"/>
      <c r="O45" s="94"/>
      <c r="P45" s="94"/>
      <c r="Q45" s="103"/>
      <c r="R45" s="20"/>
    </row>
    <row r="46" spans="1:18" ht="12.75">
      <c r="A46" s="40"/>
      <c r="B46" s="41"/>
      <c r="C46" s="49"/>
      <c r="D46" s="43"/>
      <c r="E46" s="44"/>
      <c r="F46" s="45"/>
      <c r="G46" s="46"/>
      <c r="H46" s="47"/>
      <c r="I46" s="47"/>
      <c r="J46" s="47"/>
      <c r="K46" s="97"/>
      <c r="L46" s="96"/>
      <c r="M46" s="20"/>
      <c r="N46" s="94"/>
      <c r="O46" s="94"/>
      <c r="P46" s="94"/>
      <c r="Q46" s="103"/>
      <c r="R46" s="20"/>
    </row>
    <row r="47" spans="1:18" ht="12.75">
      <c r="A47" s="40"/>
      <c r="B47" s="41"/>
      <c r="C47" s="49"/>
      <c r="D47" s="43"/>
      <c r="E47" s="44"/>
      <c r="F47" s="45"/>
      <c r="G47" s="46"/>
      <c r="H47" s="47"/>
      <c r="I47" s="47"/>
      <c r="J47" s="47"/>
      <c r="K47" s="97"/>
      <c r="L47" s="96"/>
      <c r="M47" s="20"/>
      <c r="N47" s="94"/>
      <c r="O47" s="94"/>
      <c r="P47" s="94"/>
      <c r="Q47" s="103"/>
      <c r="R47" s="20"/>
    </row>
    <row r="48" spans="1:18" ht="12.75">
      <c r="A48" s="40"/>
      <c r="B48" s="41"/>
      <c r="C48" s="49"/>
      <c r="D48" s="43"/>
      <c r="E48" s="44"/>
      <c r="F48" s="45"/>
      <c r="G48" s="46"/>
      <c r="H48" s="47"/>
      <c r="I48" s="47"/>
      <c r="J48" s="47"/>
      <c r="K48" s="97"/>
      <c r="L48" s="96"/>
      <c r="M48" s="20"/>
      <c r="N48" s="94"/>
      <c r="O48" s="94"/>
      <c r="P48" s="94"/>
      <c r="Q48" s="103"/>
      <c r="R48" s="20"/>
    </row>
    <row r="49" spans="1:18" ht="12.75">
      <c r="A49" s="40"/>
      <c r="B49" s="41"/>
      <c r="C49" s="60"/>
      <c r="D49" s="43"/>
      <c r="E49" s="44"/>
      <c r="F49" s="45"/>
      <c r="G49" s="46"/>
      <c r="H49" s="47"/>
      <c r="I49" s="47"/>
      <c r="J49" s="47"/>
      <c r="K49" s="97"/>
      <c r="L49" s="96"/>
      <c r="M49" s="20"/>
      <c r="N49" s="94"/>
      <c r="O49" s="94"/>
      <c r="P49" s="94"/>
      <c r="Q49" s="103"/>
      <c r="R49" s="20"/>
    </row>
    <row r="50" spans="1:18" ht="12.75">
      <c r="A50" s="40"/>
      <c r="B50" s="41"/>
      <c r="C50" s="49"/>
      <c r="D50" s="43"/>
      <c r="E50" s="44"/>
      <c r="F50" s="45"/>
      <c r="G50" s="46"/>
      <c r="H50" s="47"/>
      <c r="I50" s="47"/>
      <c r="J50" s="47"/>
      <c r="K50" s="97"/>
      <c r="L50" s="96"/>
      <c r="M50" s="20"/>
      <c r="N50" s="94"/>
      <c r="O50" s="94"/>
      <c r="P50" s="94"/>
      <c r="Q50" s="103"/>
      <c r="R50" s="20"/>
    </row>
    <row r="51" spans="1:18" ht="12.75">
      <c r="A51" s="40"/>
      <c r="B51" s="41"/>
      <c r="C51" s="49"/>
      <c r="D51" s="43"/>
      <c r="E51" s="44"/>
      <c r="F51" s="45"/>
      <c r="G51" s="46"/>
      <c r="H51" s="47"/>
      <c r="I51" s="47"/>
      <c r="J51" s="47"/>
      <c r="K51" s="97"/>
      <c r="L51" s="96"/>
      <c r="M51" s="20"/>
      <c r="N51" s="94"/>
      <c r="O51" s="94"/>
      <c r="P51" s="94"/>
      <c r="Q51" s="103"/>
      <c r="R51" s="20"/>
    </row>
    <row r="52" spans="1:18" ht="12.75">
      <c r="A52" s="40"/>
      <c r="B52" s="41"/>
      <c r="C52" s="49"/>
      <c r="D52" s="43"/>
      <c r="E52" s="44"/>
      <c r="F52" s="45"/>
      <c r="G52" s="46"/>
      <c r="H52" s="47"/>
      <c r="I52" s="47"/>
      <c r="J52" s="47"/>
      <c r="K52" s="97"/>
      <c r="L52" s="96"/>
      <c r="M52" s="20"/>
      <c r="N52" s="94"/>
      <c r="O52" s="94"/>
      <c r="P52" s="94"/>
      <c r="Q52" s="103"/>
      <c r="R52" s="20"/>
    </row>
    <row r="53" spans="1:18" ht="12.75">
      <c r="A53" s="40"/>
      <c r="B53" s="41"/>
      <c r="C53" s="49"/>
      <c r="D53" s="43"/>
      <c r="E53" s="44"/>
      <c r="F53" s="45"/>
      <c r="G53" s="46"/>
      <c r="H53" s="47"/>
      <c r="I53" s="47"/>
      <c r="J53" s="47"/>
      <c r="K53" s="97"/>
      <c r="L53" s="96"/>
      <c r="M53" s="20"/>
      <c r="N53" s="94"/>
      <c r="O53" s="94"/>
      <c r="P53" s="94"/>
      <c r="Q53" s="103"/>
      <c r="R53" s="20"/>
    </row>
    <row r="54" spans="1:18" ht="12.75">
      <c r="A54" s="40"/>
      <c r="B54" s="41"/>
      <c r="C54" s="49"/>
      <c r="D54" s="43"/>
      <c r="E54" s="44"/>
      <c r="F54" s="45"/>
      <c r="G54" s="46"/>
      <c r="H54" s="47"/>
      <c r="I54" s="47"/>
      <c r="J54" s="47"/>
      <c r="K54" s="97"/>
      <c r="L54" s="96"/>
      <c r="M54" s="20"/>
      <c r="N54" s="94"/>
      <c r="O54" s="94"/>
      <c r="P54" s="94"/>
      <c r="Q54" s="103"/>
      <c r="R54" s="20"/>
    </row>
    <row r="55" spans="1:18" ht="12.75">
      <c r="A55" s="61"/>
      <c r="B55" s="53"/>
      <c r="C55" s="54"/>
      <c r="D55" s="55"/>
      <c r="E55" s="56"/>
      <c r="F55" s="57"/>
      <c r="G55" s="58"/>
      <c r="H55" s="59"/>
      <c r="I55" s="101"/>
      <c r="J55" s="101"/>
      <c r="K55" s="99"/>
      <c r="L55" s="100"/>
      <c r="M55" s="20"/>
      <c r="N55" s="94"/>
      <c r="O55" s="94"/>
      <c r="P55" s="94"/>
      <c r="Q55" s="103"/>
      <c r="R55" s="20"/>
    </row>
    <row r="56" ht="12.75">
      <c r="M56" s="72"/>
    </row>
    <row r="57" ht="12.75">
      <c r="M57" s="72"/>
    </row>
    <row r="58" ht="12.75">
      <c r="M58" s="72"/>
    </row>
    <row r="59" ht="12.75">
      <c r="M59" s="72"/>
    </row>
    <row r="60" ht="12.75">
      <c r="M60" s="72"/>
    </row>
    <row r="61" ht="12.75">
      <c r="M61" s="72"/>
    </row>
    <row r="62" ht="12.75">
      <c r="M62" s="72"/>
    </row>
    <row r="63" ht="12.75">
      <c r="M63" s="72"/>
    </row>
    <row r="64" ht="12.75">
      <c r="M64" s="72"/>
    </row>
    <row r="65" ht="12.75">
      <c r="M65" s="72"/>
    </row>
    <row r="66" ht="12.75">
      <c r="M66" s="72"/>
    </row>
    <row r="67" ht="12.75">
      <c r="M67" s="72"/>
    </row>
    <row r="68" ht="12.75">
      <c r="M68" s="72"/>
    </row>
    <row r="69" ht="12.75">
      <c r="M69" s="72"/>
    </row>
    <row r="70" spans="2:14" ht="12.75">
      <c r="B70" s="18"/>
      <c r="C70" s="19"/>
      <c r="D70" s="14"/>
      <c r="E70" s="104"/>
      <c r="F70" s="104"/>
      <c r="I70" s="105"/>
      <c r="J70" s="14"/>
      <c r="K70" s="14"/>
      <c r="L70" s="19"/>
      <c r="M70" s="19"/>
      <c r="N70" s="107"/>
    </row>
    <row r="71" spans="2:14" ht="12.75">
      <c r="B71" s="105"/>
      <c r="C71" s="19"/>
      <c r="D71" s="14"/>
      <c r="E71" s="104"/>
      <c r="F71" s="104"/>
      <c r="I71" s="105"/>
      <c r="J71" s="14"/>
      <c r="K71" s="14"/>
      <c r="L71" s="19"/>
      <c r="M71" s="19"/>
      <c r="N71" s="107"/>
    </row>
    <row r="72" spans="2:14" ht="12.75">
      <c r="B72" s="105"/>
      <c r="C72" s="19"/>
      <c r="D72" s="14"/>
      <c r="E72" s="104"/>
      <c r="F72" s="104"/>
      <c r="I72" s="105"/>
      <c r="J72" s="14"/>
      <c r="K72" s="14"/>
      <c r="L72" s="19"/>
      <c r="M72" s="19"/>
      <c r="N72" s="107"/>
    </row>
    <row r="73" spans="5:13" ht="12.75">
      <c r="E73" s="106"/>
      <c r="F73" s="106"/>
      <c r="M73" s="72"/>
    </row>
    <row r="74" spans="5:13" ht="12.75">
      <c r="E74" s="106"/>
      <c r="F74" s="106"/>
      <c r="M74" s="72"/>
    </row>
    <row r="75" spans="5:13" ht="12.75">
      <c r="E75" s="106"/>
      <c r="F75" s="106"/>
      <c r="M75" s="72"/>
    </row>
    <row r="76" spans="5:13" ht="12.75">
      <c r="E76" s="106"/>
      <c r="F76" s="106"/>
      <c r="M76" s="72"/>
    </row>
    <row r="77" spans="5:13" ht="12.75">
      <c r="E77" s="106"/>
      <c r="F77" s="106"/>
      <c r="M77" s="72"/>
    </row>
    <row r="78" spans="5:13" ht="12.75">
      <c r="E78" s="106"/>
      <c r="F78" s="106"/>
      <c r="M78" s="72"/>
    </row>
    <row r="79" spans="5:13" ht="12.75">
      <c r="E79" s="106"/>
      <c r="F79" s="106"/>
      <c r="M79" s="72"/>
    </row>
    <row r="80" spans="5:13" ht="12.75">
      <c r="E80" s="106"/>
      <c r="F80" s="106"/>
      <c r="M80" s="72"/>
    </row>
    <row r="81" spans="5:13" ht="12.75">
      <c r="E81" s="106"/>
      <c r="F81" s="106"/>
      <c r="M81" s="72"/>
    </row>
    <row r="82" spans="5:13" ht="12.75">
      <c r="E82" s="106"/>
      <c r="F82" s="106"/>
      <c r="M82" s="72"/>
    </row>
    <row r="83" spans="5:13" ht="12.75">
      <c r="E83" s="106"/>
      <c r="F83" s="106"/>
      <c r="M83" s="72"/>
    </row>
    <row r="84" spans="5:13" ht="12.75">
      <c r="E84" s="106"/>
      <c r="F84" s="106"/>
      <c r="M84" s="72"/>
    </row>
    <row r="85" spans="5:13" ht="12.75">
      <c r="E85" s="106"/>
      <c r="F85" s="106"/>
      <c r="M85" s="72"/>
    </row>
    <row r="86" spans="5:13" ht="12.75">
      <c r="E86" s="106"/>
      <c r="F86" s="106"/>
      <c r="M86" s="72"/>
    </row>
    <row r="87" spans="5:13" ht="12.75">
      <c r="E87" s="106"/>
      <c r="F87" s="106"/>
      <c r="M87" s="72"/>
    </row>
    <row r="88" spans="5:13" ht="12.75">
      <c r="E88" s="106"/>
      <c r="F88" s="106"/>
      <c r="M88" s="72"/>
    </row>
    <row r="89" spans="5:13" ht="12.75">
      <c r="E89" s="106"/>
      <c r="F89" s="106"/>
      <c r="M89" s="72"/>
    </row>
    <row r="90" spans="5:13" ht="12.75">
      <c r="E90" s="106"/>
      <c r="F90" s="106"/>
      <c r="M90" s="72"/>
    </row>
    <row r="91" spans="5:13" ht="12.75">
      <c r="E91" s="106"/>
      <c r="F91" s="106"/>
      <c r="M91" s="72"/>
    </row>
    <row r="92" spans="5:13" ht="12.75">
      <c r="E92" s="106"/>
      <c r="F92" s="106"/>
      <c r="M92" s="72"/>
    </row>
    <row r="93" spans="5:13" ht="12.75">
      <c r="E93" s="106"/>
      <c r="F93" s="106"/>
      <c r="M93" s="72"/>
    </row>
    <row r="94" spans="5:13" ht="12.75">
      <c r="E94" s="106"/>
      <c r="F94" s="106"/>
      <c r="M94" s="72"/>
    </row>
    <row r="95" spans="5:13" ht="12.75">
      <c r="E95" s="106"/>
      <c r="F95" s="106"/>
      <c r="M95" s="72"/>
    </row>
    <row r="96" spans="5:13" ht="12.75">
      <c r="E96" s="106"/>
      <c r="F96" s="106"/>
      <c r="M96" s="72"/>
    </row>
    <row r="97" spans="5:13" ht="12.75">
      <c r="E97" s="106"/>
      <c r="F97" s="106"/>
      <c r="M97" s="72"/>
    </row>
    <row r="98" spans="5:13" ht="12.75">
      <c r="E98" s="106"/>
      <c r="F98" s="106"/>
      <c r="M98" s="72"/>
    </row>
    <row r="99" ht="12.75">
      <c r="M99" s="72"/>
    </row>
    <row r="100" ht="12.75">
      <c r="M100" s="72"/>
    </row>
    <row r="101" ht="12.75">
      <c r="M101" s="72"/>
    </row>
    <row r="102" ht="12.75">
      <c r="M102" s="72"/>
    </row>
    <row r="103" ht="12.75">
      <c r="M103" s="72"/>
    </row>
    <row r="104" ht="12.75">
      <c r="M104" s="72"/>
    </row>
    <row r="105" ht="12.75">
      <c r="M105" s="72"/>
    </row>
    <row r="106" ht="12.75">
      <c r="M106" s="72"/>
    </row>
    <row r="107" ht="12.75">
      <c r="M107" s="72"/>
    </row>
    <row r="108" ht="12.75">
      <c r="M108" s="72"/>
    </row>
    <row r="109" ht="12.75">
      <c r="M109" s="72"/>
    </row>
    <row r="110" ht="12.75">
      <c r="M110" s="72"/>
    </row>
    <row r="111" ht="12.75">
      <c r="M111" s="72"/>
    </row>
    <row r="112" ht="12.75">
      <c r="M112" s="72"/>
    </row>
    <row r="113" ht="12.75">
      <c r="M113" s="72"/>
    </row>
    <row r="114" ht="12.75">
      <c r="M114" s="72"/>
    </row>
    <row r="115" ht="12.75">
      <c r="M115" s="72"/>
    </row>
    <row r="116" ht="12.75">
      <c r="M116" s="72"/>
    </row>
    <row r="117" ht="12.75">
      <c r="M117" s="72"/>
    </row>
    <row r="118" ht="12.75">
      <c r="M118" s="72"/>
    </row>
    <row r="119" ht="12.75">
      <c r="M119" s="72"/>
    </row>
    <row r="120" ht="12.75">
      <c r="M120" s="72"/>
    </row>
    <row r="121" ht="12.75">
      <c r="M121" s="72"/>
    </row>
    <row r="122" ht="12.75">
      <c r="M122" s="72"/>
    </row>
    <row r="123" ht="12.75">
      <c r="M123" s="72"/>
    </row>
    <row r="124" ht="12.75">
      <c r="M124" s="72"/>
    </row>
    <row r="125" ht="12.75">
      <c r="M125" s="72"/>
    </row>
    <row r="126" ht="12.75">
      <c r="M126" s="72"/>
    </row>
    <row r="127" ht="12.75">
      <c r="M127" s="72"/>
    </row>
    <row r="128" ht="12.75">
      <c r="M128" s="72"/>
    </row>
    <row r="129" ht="12.75">
      <c r="M129" s="72"/>
    </row>
    <row r="130" ht="12.75">
      <c r="M130" s="72"/>
    </row>
    <row r="131" ht="12.75">
      <c r="M131" s="72"/>
    </row>
    <row r="132" ht="12.75">
      <c r="M132" s="72"/>
    </row>
    <row r="133" ht="12.75">
      <c r="M133" s="72"/>
    </row>
    <row r="134" ht="12.75">
      <c r="M134" s="72"/>
    </row>
    <row r="135" ht="12.75">
      <c r="M135" s="72"/>
    </row>
    <row r="136" ht="12.75">
      <c r="M136" s="72"/>
    </row>
    <row r="137" ht="12.75">
      <c r="M137" s="72"/>
    </row>
    <row r="138" ht="12.75">
      <c r="M138" s="72"/>
    </row>
    <row r="139" ht="12.75">
      <c r="M139" s="72"/>
    </row>
    <row r="140" ht="12.75">
      <c r="M140" s="72"/>
    </row>
    <row r="141" ht="12.75">
      <c r="M141" s="72"/>
    </row>
    <row r="142" ht="12.75">
      <c r="M142" s="72"/>
    </row>
    <row r="143" ht="12.75">
      <c r="M143" s="72"/>
    </row>
    <row r="144" ht="12.75">
      <c r="M144" s="72"/>
    </row>
    <row r="145" ht="12.75">
      <c r="M145" s="72"/>
    </row>
    <row r="146" ht="12.75">
      <c r="M146" s="72"/>
    </row>
    <row r="147" ht="12.75">
      <c r="M147" s="72"/>
    </row>
    <row r="148" ht="12.75">
      <c r="M148" s="72"/>
    </row>
    <row r="149" ht="12.75">
      <c r="M149" s="72"/>
    </row>
    <row r="150" ht="12.75">
      <c r="M150" s="72"/>
    </row>
    <row r="151" ht="12.75">
      <c r="M151" s="72"/>
    </row>
    <row r="152" ht="12.75">
      <c r="M152" s="72"/>
    </row>
    <row r="153" ht="12.75">
      <c r="M153" s="72"/>
    </row>
    <row r="154" ht="12.75">
      <c r="M154" s="72"/>
    </row>
    <row r="155" ht="12.75">
      <c r="M155" s="72"/>
    </row>
    <row r="156" ht="12.75">
      <c r="M156" s="72"/>
    </row>
    <row r="157" ht="12.75">
      <c r="M157" s="72"/>
    </row>
    <row r="158" ht="12.75">
      <c r="M158" s="72"/>
    </row>
    <row r="159" ht="12.75">
      <c r="M159" s="72"/>
    </row>
  </sheetData>
  <sheetProtection/>
  <mergeCells count="7">
    <mergeCell ref="J1:L1"/>
    <mergeCell ref="A2:L2"/>
    <mergeCell ref="A3:L3"/>
    <mergeCell ref="N4:R4"/>
    <mergeCell ref="M17:R17"/>
    <mergeCell ref="A33:L33"/>
    <mergeCell ref="H5:H14"/>
  </mergeCells>
  <printOptions/>
  <pageMargins left="0.75" right="0.21" top="0.22999999999999998" bottom="0.3" header="0" footer="0.17"/>
  <pageSetup fitToHeight="1" fitToWidth="1" horizontalDpi="600" verticalDpi="600" orientation="portrait" scale="85"/>
  <headerFooter alignWithMargins="0">
    <oddFooter>&amp;C&amp;D  &amp;T&amp;RPage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dbadmin</dc:creator>
  <cp:keywords/>
  <dc:description>03/27/01 Yakov - cosmetic
05/16/02 Bondar - replace company name by tag &lt;Company_Name2&gt;. Value from shar_Company_Name2
02/10/03 Nikolay - pt3750 | Changed W A R F  to W A R P, saved this file as excel95
04/02/03 Prusakov - change width of Sheet2</dc:description>
  <cp:lastModifiedBy>WPS_1602513786</cp:lastModifiedBy>
  <cp:lastPrinted>2007-10-11T18:17:36Z</cp:lastPrinted>
  <dcterms:created xsi:type="dcterms:W3CDTF">1997-02-08T16:44:04Z</dcterms:created>
  <dcterms:modified xsi:type="dcterms:W3CDTF">2022-07-01T07:55:57Z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2052-11.1.0.9914</vt:lpwstr>
  </property>
</Properties>
</file>